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72.22.66.133\t12_津島水道企業団\16 経営比較分析表・水道事業経営指標\R5\240116【2_13〆】公営企業に係る経営比較分析表（令和４年度決算）の分析等について（照会）１／２\各団体経営比較分析表②\388939津島水道企業団\"/>
    </mc:Choice>
  </mc:AlternateContent>
  <xr:revisionPtr revIDLastSave="0" documentId="8_{7DC04E72-360A-4E04-A41B-312E3CCAF2A5}" xr6:coauthVersionLast="47" xr6:coauthVersionMax="47" xr10:uidLastSave="{00000000-0000-0000-0000-000000000000}"/>
  <workbookProtection workbookAlgorithmName="SHA-512" workbookHashValue="Q4+bPAuHvGcugHU0+weYxDKXnqrTGcyEfFkQkzu3/l4bnl+/R0hDzHfOFPgacaicpb6VSMJggSMiTjK3UiMsZw==" workbookSaltValue="PSCfHZ9lmK2N4FjgIODBK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<sst xmlns="http://schemas.openxmlformats.org/spreadsheetml/2006/main" count="231" uniqueCount="114">
  <si>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</si>
  <si>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</si>
  <si>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</si>
  <si>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</si>
  <si>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</si>
  <si>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</si>
  <si>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</si>
  <si>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</si>
  <si>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</si>
  <si>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</si>
  <si>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</si>
  <si>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</si>
  <si>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</si>
  <si>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</si>
  <si>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</si>
  <si>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</si>
  <si>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</si>
  <si>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</si>
  <si>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</si>
  <si>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</si>
  <si>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</si>
  <si>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</si>
  <si>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</si>
  <si>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</si>
  <si>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</si>
  <si>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</si>
  <si>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</si>
  <si>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</si>
  <si>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</si>
  <si>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</si>
  <si>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</si>
  <si>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</si>
  <si>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</si>
  <si>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</si>
  <si>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</si>
  <si>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</si>
  <si>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</si>
  <si>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</si>
  <si>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</si>
  <si>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</si>
  <si>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</si>
  <si>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</si>
  <si>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</si>
  <si>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</si>
  <si>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</si>
  <si>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</si>
  <si>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</si>
  <si>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</si>
  <si>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</si>
  <si>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</si>
  <si>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</si>
  <si>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</si>
  <si>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</si>
  <si>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</si>
  <si>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</si>
  <si>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</si>
  <si>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</si>
  <si>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</si>
  <si>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</si>
  <si>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</si>
  <si>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</si>
  <si>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</si>
  <si>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</si>
  <si>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</si>
  <si>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</si>
  <si>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</si>
  <si>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</si>
  <si>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</si>
  <si>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</si>
  <si>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</si>
  <si>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</si>
  <si>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</si>
  <si>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</si>
  <si>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</si>
  <si>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</si>
  <si>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</si>
  <si>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</si>
  <si>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</si>
  <si>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</si>
  <si>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</si>
  <si>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</si>
  <si>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</si>
  <si>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</si>
  <si>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</si>
  <si>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</si>
  <si>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</si>
  <si>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</si>
  <si>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</si>
  <si>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</si>
  <si>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</si>
  <si>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</si>
  <si>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</si>
  <si>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</si>
  <si>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</si>
  <si>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</si>
  <si>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</si>
  <si>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</si>
  <si>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</si>
  <si>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</si>
  <si>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</si>
  <si>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</si>
  <si>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</si>
  <si>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</si>
  <si>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</si>
  <si>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</si>
  <si>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</si>
  <si>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</si>
  <si>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</si>
  <si>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</si>
  <si>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</si>
  <si>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</si>
  <si>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給水人口の減少や費用の高騰などの影響により、給水原価は上昇、経常収支比率は減少しており、経営環境は益々厳しくなっている。
　事業の健全性と生活用水の安定供給を維持するために、愛媛県水道広域化プランに基づいて宇和島市水道局との事業統合に向けた協議を進めているところである。</t>
    <rPh sb="1" eb="3">
      <t>キュウスイ</t>
    </rPh>
    <rPh sb="3" eb="5">
      <t>ジンコウ</t>
    </rPh>
    <rPh sb="6" eb="8">
      <t>ゲンショウ</t>
    </rPh>
    <rPh sb="9" eb="11">
      <t>ヒヨウ</t>
    </rPh>
    <rPh sb="12" eb="14">
      <t>コウトウ</t>
    </rPh>
    <rPh sb="17" eb="19">
      <t>エイキョウ</t>
    </rPh>
    <rPh sb="45" eb="47">
      <t>ケイエイ</t>
    </rPh>
    <rPh sb="47" eb="49">
      <t>カンキョウ</t>
    </rPh>
    <rPh sb="50" eb="52">
      <t>マスマス</t>
    </rPh>
    <rPh sb="52" eb="53">
      <t>キビ</t>
    </rPh>
    <rPh sb="63" eb="65">
      <t>ジギョウ</t>
    </rPh>
    <rPh sb="66" eb="69">
      <t>ケンゼンセイ</t>
    </rPh>
    <rPh sb="70" eb="72">
      <t>セイカツ</t>
    </rPh>
    <rPh sb="72" eb="74">
      <t>ヨウスイ</t>
    </rPh>
    <rPh sb="75" eb="77">
      <t>アンテイ</t>
    </rPh>
    <rPh sb="77" eb="79">
      <t>キョウキュウ</t>
    </rPh>
    <rPh sb="80" eb="82">
      <t>イジ</t>
    </rPh>
    <rPh sb="88" eb="91">
      <t>エヒメケン</t>
    </rPh>
    <rPh sb="91" eb="93">
      <t>スイドウ</t>
    </rPh>
    <rPh sb="93" eb="96">
      <t>コウイキカ</t>
    </rPh>
    <rPh sb="100" eb="101">
      <t>モト</t>
    </rPh>
    <rPh sb="104" eb="108">
      <t>ウワジマシ</t>
    </rPh>
    <rPh sb="108" eb="110">
      <t>スイドウ</t>
    </rPh>
    <rPh sb="110" eb="111">
      <t>キョク</t>
    </rPh>
    <rPh sb="113" eb="115">
      <t>ジギョウ</t>
    </rPh>
    <rPh sb="115" eb="117">
      <t>トウゴウ</t>
    </rPh>
    <rPh sb="118" eb="119">
      <t>ム</t>
    </rPh>
    <rPh sb="121" eb="123">
      <t>キョウギ</t>
    </rPh>
    <rPh sb="124" eb="125">
      <t>スス</t>
    </rPh>
    <phoneticPr fontId="4"/>
  </si>
  <si>
    <t>　累積欠損金は無いが、経常収支比率や料金回収率はここ数年減少傾向にあり、経営状況は厳しくなっている。
　施設利用率から見ても、給水人口及び給水量が年々減少しており、将来的に増収となる要因が見込めない。
　流動比率は依然として平均値以上の数値を維持しており、短期的な支払能力に問題は無いが、経営状況は上記のとおり厳しくなっている。
　給水原価の上昇は、諸々のコスト増による影響が大きい。
　また、設備更新費用として令和4年度より企業債を借入しており、返済完了するまで一定期間は償還が負担となる。
　今後の経営基盤の強化及び効率性を維持、推進するために宇和島市水道局との事業統合に向けた協議を進めている。
　</t>
    <rPh sb="1" eb="3">
      <t>ルイセキ</t>
    </rPh>
    <rPh sb="3" eb="5">
      <t>ケッソン</t>
    </rPh>
    <rPh sb="5" eb="6">
      <t>キン</t>
    </rPh>
    <rPh sb="7" eb="8">
      <t>ナ</t>
    </rPh>
    <rPh sb="11" eb="13">
      <t>ケイジョウ</t>
    </rPh>
    <rPh sb="13" eb="15">
      <t>シュウシ</t>
    </rPh>
    <rPh sb="15" eb="17">
      <t>ヒリツ</t>
    </rPh>
    <rPh sb="18" eb="20">
      <t>リョウキン</t>
    </rPh>
    <rPh sb="20" eb="22">
      <t>カイシュウ</t>
    </rPh>
    <rPh sb="22" eb="23">
      <t>リツ</t>
    </rPh>
    <rPh sb="26" eb="28">
      <t>スウネン</t>
    </rPh>
    <rPh sb="28" eb="30">
      <t>ゲンショウ</t>
    </rPh>
    <rPh sb="30" eb="32">
      <t>ケイコウ</t>
    </rPh>
    <rPh sb="36" eb="38">
      <t>ケイエイ</t>
    </rPh>
    <rPh sb="38" eb="40">
      <t>ジョウキョウ</t>
    </rPh>
    <rPh sb="41" eb="42">
      <t>キビ</t>
    </rPh>
    <rPh sb="52" eb="54">
      <t>シセツ</t>
    </rPh>
    <rPh sb="54" eb="56">
      <t>リヨウ</t>
    </rPh>
    <rPh sb="56" eb="57">
      <t>リツ</t>
    </rPh>
    <rPh sb="59" eb="60">
      <t>ミ</t>
    </rPh>
    <rPh sb="63" eb="65">
      <t>キュウスイ</t>
    </rPh>
    <rPh sb="65" eb="67">
      <t>ジンコウ</t>
    </rPh>
    <rPh sb="67" eb="68">
      <t>オヨ</t>
    </rPh>
    <rPh sb="69" eb="71">
      <t>キュウスイ</t>
    </rPh>
    <rPh sb="71" eb="72">
      <t>リョウ</t>
    </rPh>
    <rPh sb="73" eb="75">
      <t>ネンネン</t>
    </rPh>
    <rPh sb="75" eb="77">
      <t>ゲンショウ</t>
    </rPh>
    <rPh sb="82" eb="85">
      <t>ショウライテキ</t>
    </rPh>
    <rPh sb="86" eb="88">
      <t>ゾウシュウ</t>
    </rPh>
    <rPh sb="91" eb="93">
      <t>ヨウイン</t>
    </rPh>
    <rPh sb="94" eb="96">
      <t>ミコ</t>
    </rPh>
    <rPh sb="102" eb="104">
      <t>リュウドウ</t>
    </rPh>
    <rPh sb="104" eb="106">
      <t>ヒリツ</t>
    </rPh>
    <rPh sb="107" eb="109">
      <t>イゼン</t>
    </rPh>
    <rPh sb="112" eb="115">
      <t>ヘイキンチ</t>
    </rPh>
    <rPh sb="115" eb="117">
      <t>イジョウ</t>
    </rPh>
    <rPh sb="118" eb="120">
      <t>スウチ</t>
    </rPh>
    <rPh sb="121" eb="123">
      <t>イジ</t>
    </rPh>
    <rPh sb="128" eb="131">
      <t>タンキテキ</t>
    </rPh>
    <rPh sb="132" eb="134">
      <t>シハラ</t>
    </rPh>
    <rPh sb="134" eb="136">
      <t>ノウリョク</t>
    </rPh>
    <rPh sb="137" eb="139">
      <t>モンダイ</t>
    </rPh>
    <rPh sb="140" eb="141">
      <t>ナ</t>
    </rPh>
    <rPh sb="144" eb="146">
      <t>ケイエイ</t>
    </rPh>
    <rPh sb="146" eb="148">
      <t>ジョウキョウ</t>
    </rPh>
    <rPh sb="149" eb="151">
      <t>ジョウキ</t>
    </rPh>
    <rPh sb="155" eb="156">
      <t>キビ</t>
    </rPh>
    <rPh sb="166" eb="168">
      <t>キュウスイ</t>
    </rPh>
    <rPh sb="168" eb="170">
      <t>ゲンカ</t>
    </rPh>
    <rPh sb="171" eb="173">
      <t>ジョウショウ</t>
    </rPh>
    <rPh sb="175" eb="177">
      <t>モロモロ</t>
    </rPh>
    <rPh sb="181" eb="182">
      <t>ゾウ</t>
    </rPh>
    <rPh sb="185" eb="187">
      <t>エイキョウ</t>
    </rPh>
    <rPh sb="188" eb="189">
      <t>オオ</t>
    </rPh>
    <rPh sb="206" eb="208">
      <t>レイワ</t>
    </rPh>
    <rPh sb="217" eb="219">
      <t>カリイレ</t>
    </rPh>
    <rPh sb="248" eb="250">
      <t>コンゴ</t>
    </rPh>
    <rPh sb="251" eb="253">
      <t>ケイエイ</t>
    </rPh>
    <rPh sb="253" eb="255">
      <t>キバン</t>
    </rPh>
    <rPh sb="256" eb="258">
      <t>キョウカ</t>
    </rPh>
    <rPh sb="258" eb="259">
      <t>オヨ</t>
    </rPh>
    <rPh sb="260" eb="263">
      <t>コウリツセイ</t>
    </rPh>
    <rPh sb="264" eb="266">
      <t>イジ</t>
    </rPh>
    <rPh sb="267" eb="269">
      <t>スイシン</t>
    </rPh>
    <rPh sb="274" eb="278">
      <t>ウワジマシ</t>
    </rPh>
    <rPh sb="278" eb="281">
      <t>スイドウキョク</t>
    </rPh>
    <rPh sb="283" eb="285">
      <t>ジギョウ</t>
    </rPh>
    <rPh sb="285" eb="287">
      <t>トウゴウ</t>
    </rPh>
    <rPh sb="288" eb="289">
      <t>ム</t>
    </rPh>
    <rPh sb="291" eb="293">
      <t>キョウギ</t>
    </rPh>
    <rPh sb="294" eb="295">
      <t>スス</t>
    </rPh>
    <phoneticPr fontId="4"/>
  </si>
  <si>
    <t>　長野・嵐・狩津の3つの浄水場を有しており、給水開始から42年が経過して老朽化が進んでいるため、令和3年度から設備の更新工事を実施している。
　老朽化の著しい機械及び設備を中心に計画しているが、更新対象は優先度の高い一部の設備に留まる。
　また、設備更新までに至らない修繕費用も増加しており、費用増加の要因となっている。</t>
    <rPh sb="1" eb="3">
      <t>ナガノ</t>
    </rPh>
    <rPh sb="4" eb="5">
      <t>アラシ</t>
    </rPh>
    <rPh sb="6" eb="7">
      <t>カリ</t>
    </rPh>
    <rPh sb="7" eb="8">
      <t>ツ</t>
    </rPh>
    <rPh sb="12" eb="15">
      <t>ジョウスイジョウ</t>
    </rPh>
    <rPh sb="16" eb="17">
      <t>ユウ</t>
    </rPh>
    <rPh sb="22" eb="24">
      <t>キュウスイ</t>
    </rPh>
    <rPh sb="24" eb="26">
      <t>カイシ</t>
    </rPh>
    <rPh sb="30" eb="31">
      <t>ネン</t>
    </rPh>
    <rPh sb="32" eb="34">
      <t>ケイカ</t>
    </rPh>
    <rPh sb="36" eb="39">
      <t>ロウキュウカ</t>
    </rPh>
    <rPh sb="40" eb="41">
      <t>スス</t>
    </rPh>
    <rPh sb="48" eb="50">
      <t>レイワ</t>
    </rPh>
    <rPh sb="51" eb="53">
      <t>ネンド</t>
    </rPh>
    <rPh sb="55" eb="57">
      <t>セツビ</t>
    </rPh>
    <rPh sb="58" eb="60">
      <t>コウシン</t>
    </rPh>
    <rPh sb="60" eb="62">
      <t>コウジ</t>
    </rPh>
    <rPh sb="63" eb="65">
      <t>ジッシ</t>
    </rPh>
    <rPh sb="72" eb="75">
      <t>ロウキュウカ</t>
    </rPh>
    <rPh sb="76" eb="77">
      <t>イチジル</t>
    </rPh>
    <rPh sb="79" eb="81">
      <t>キカイ</t>
    </rPh>
    <rPh sb="81" eb="82">
      <t>オヨ</t>
    </rPh>
    <rPh sb="83" eb="85">
      <t>セツビ</t>
    </rPh>
    <rPh sb="86" eb="88">
      <t>チュウシン</t>
    </rPh>
    <rPh sb="89" eb="91">
      <t>ケイカク</t>
    </rPh>
    <rPh sb="97" eb="99">
      <t>コウシン</t>
    </rPh>
    <rPh sb="99" eb="101">
      <t>タイショウ</t>
    </rPh>
    <rPh sb="102" eb="105">
      <t>ユウセンド</t>
    </rPh>
    <rPh sb="106" eb="107">
      <t>タカ</t>
    </rPh>
    <rPh sb="108" eb="110">
      <t>イチブ</t>
    </rPh>
    <rPh sb="111" eb="113">
      <t>セツビ</t>
    </rPh>
    <rPh sb="114" eb="115">
      <t>トド</t>
    </rPh>
    <rPh sb="123" eb="125">
      <t>セツビ</t>
    </rPh>
    <rPh sb="125" eb="127">
      <t>コウシン</t>
    </rPh>
    <rPh sb="130" eb="131">
      <t>イタ</t>
    </rPh>
    <rPh sb="134" eb="136">
      <t>シュウゼン</t>
    </rPh>
    <rPh sb="136" eb="138">
      <t>ヒヨウ</t>
    </rPh>
    <rPh sb="139" eb="141">
      <t>ゾウカ</t>
    </rPh>
    <rPh sb="146" eb="148">
      <t>ヒヨウ</t>
    </rPh>
    <rPh sb="148" eb="150">
      <t>ゾウカ</t>
    </rPh>
    <rPh sb="151" eb="15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</si>
</sst>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C0-4D40-9C4E-E5825A9B1C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3BC0-4D40-9C4E-E5825A9B1C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45.75</c:v>
                </c:pt>
                <c:pt idx="1">
                  <c:v>44.2</c:v>
                </c:pt>
                <c:pt idx="2">
                  <c:v>44.77</c:v>
                </c:pt>
                <c:pt idx="3">
                  <c:v>42.43</c:v>
                </c:pt>
                <c:pt idx="4">
                  <c:v>41.99</c:v>
                </c:pt>
              </c:numCache>
            </c:numRef>
          </c:val>
          <c:extLst>
            <c:ext xmlns:c16="http://schemas.microsoft.com/office/drawing/2014/chart" uri="{C3380CC4-5D6E-409C-BE32-E72D297353CC}">
              <c16:uniqueId val="{00000000-7836-491D-856F-7753917B61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7836-491D-856F-7753917B61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844-44CB-B8C5-ED3040DF15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8844-44CB-B8C5-ED3040DF15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111.81</c:v>
                </c:pt>
                <c:pt idx="1">
                  <c:v>115.48</c:v>
                </c:pt>
                <c:pt idx="2">
                  <c:v>110.18</c:v>
                </c:pt>
                <c:pt idx="3">
                  <c:v>109.09</c:v>
                </c:pt>
                <c:pt idx="4">
                  <c:v>104.19</c:v>
                </c:pt>
              </c:numCache>
            </c:numRef>
          </c:val>
          <c:extLst>
            <c:ext xmlns:c16="http://schemas.microsoft.com/office/drawing/2014/chart" uri="{C3380CC4-5D6E-409C-BE32-E72D297353CC}">
              <c16:uniqueId val="{00000000-6792-4E44-B986-9819DC4D95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6792-4E44-B986-9819DC4D95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54.9</c:v>
                </c:pt>
                <c:pt idx="1">
                  <c:v>53.89</c:v>
                </c:pt>
                <c:pt idx="2">
                  <c:v>54.61</c:v>
                </c:pt>
                <c:pt idx="3">
                  <c:v>56.11</c:v>
                </c:pt>
                <c:pt idx="4">
                  <c:v>54.41</c:v>
                </c:pt>
              </c:numCache>
            </c:numRef>
          </c:val>
          <c:extLst>
            <c:ext xmlns:c16="http://schemas.microsoft.com/office/drawing/2014/chart" uri="{C3380CC4-5D6E-409C-BE32-E72D297353CC}">
              <c16:uniqueId val="{00000000-51DF-44E5-8045-D71EF81688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51DF-44E5-8045-D71EF81688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94-4DBC-B96D-C456234301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0F94-4DBC-B96D-C456234301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C1-4212-8798-0E6CED1182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F5C1-4212-8798-0E6CED1182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1294.47</c:v>
                </c:pt>
                <c:pt idx="1">
                  <c:v>1727.87</c:v>
                </c:pt>
                <c:pt idx="2">
                  <c:v>825.91</c:v>
                </c:pt>
                <c:pt idx="3">
                  <c:v>526.20000000000005</c:v>
                </c:pt>
                <c:pt idx="4">
                  <c:v>861.49</c:v>
                </c:pt>
              </c:numCache>
            </c:numRef>
          </c:val>
          <c:extLst>
            <c:ext xmlns:c16="http://schemas.microsoft.com/office/drawing/2014/chart" uri="{C3380CC4-5D6E-409C-BE32-E72D297353CC}">
              <c16:uniqueId val="{00000000-587E-42F7-851F-91579DF5EF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587E-42F7-851F-91579DF5EF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formatCode="#,##0.00;&quot;△&quot;#,##0.00;&quot;-&quot;">
                  <c:v>124.62</c:v>
                </c:pt>
              </c:numCache>
            </c:numRef>
          </c:val>
          <c:extLst>
            <c:ext xmlns:c16="http://schemas.microsoft.com/office/drawing/2014/chart" uri="{C3380CC4-5D6E-409C-BE32-E72D297353CC}">
              <c16:uniqueId val="{00000000-060F-48E0-A864-C6F538CD2B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060F-48E0-A864-C6F538CD2B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114.76</c:v>
                </c:pt>
                <c:pt idx="1">
                  <c:v>120.06</c:v>
                </c:pt>
                <c:pt idx="2">
                  <c:v>112.74</c:v>
                </c:pt>
                <c:pt idx="3">
                  <c:v>110.5</c:v>
                </c:pt>
                <c:pt idx="4">
                  <c:v>104.53</c:v>
                </c:pt>
              </c:numCache>
            </c:numRef>
          </c:val>
          <c:extLst>
            <c:ext xmlns:c16="http://schemas.microsoft.com/office/drawing/2014/chart" uri="{C3380CC4-5D6E-409C-BE32-E72D297353CC}">
              <c16:uniqueId val="{00000000-2D04-4881-B28D-C65BF701A2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2D04-4881-B28D-C65BF701A2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67.59</c:v>
                </c:pt>
                <c:pt idx="1">
                  <c:v>66.11</c:v>
                </c:pt>
                <c:pt idx="2">
                  <c:v>69.81</c:v>
                </c:pt>
                <c:pt idx="3">
                  <c:v>73.849999999999994</c:v>
                </c:pt>
                <c:pt idx="4">
                  <c:v>78.599999999999994</c:v>
                </c:pt>
              </c:numCache>
            </c:numRef>
          </c:val>
          <c:extLst>
            <c:ext xmlns:c16="http://schemas.microsoft.com/office/drawing/2014/chart" uri="{C3380CC4-5D6E-409C-BE32-E72D297353CC}">
              <c16:uniqueId val="{00000000-D1FC-46D9-B6CA-8D5819D522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D1FC-46D9-B6CA-8D5819D522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津島水道企業団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その他</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91.26</v>
      </c>
      <c r="J10" s="38"/>
      <c r="K10" s="38"/>
      <c r="L10" s="38"/>
      <c r="M10" s="38"/>
      <c r="N10" s="38"/>
      <c r="O10" s="65"/>
      <c r="P10" s="55">
        <f>データ!$P$6</f>
        <v>13.26</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11750</v>
      </c>
      <c r="AM10" s="66"/>
      <c r="AN10" s="66"/>
      <c r="AO10" s="66"/>
      <c r="AP10" s="66"/>
      <c r="AQ10" s="66"/>
      <c r="AR10" s="66"/>
      <c r="AS10" s="66"/>
      <c r="AT10" s="37">
        <f>データ!$V$6</f>
        <v>246.96</v>
      </c>
      <c r="AU10" s="38"/>
      <c r="AV10" s="38"/>
      <c r="AW10" s="38"/>
      <c r="AX10" s="38"/>
      <c r="AY10" s="38"/>
      <c r="AZ10" s="38"/>
      <c r="BA10" s="38"/>
      <c r="BB10" s="55">
        <f>データ!$W$6</f>
        <v>47.58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gVMsJDjk5c0Qy3DDkvpmVoVucW3/HSZO2sulm64APPCXeyzSB+HrQ5LBTy0CaSPjKNsfxWSHX9kTOZZaaggBhA==" saltValue="I50AjtEX6gMlCe4GLjDq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388939</v>
      </c>
      <c r="D6" s="20">
        <f t="shared" si="3"/>
        <v>46</v>
      </c>
      <c r="E6" s="20">
        <f t="shared" si="3"/>
        <v>1</v>
      </c>
      <c r="F6" s="20">
        <f t="shared" si="3"/>
        <v>0</v>
      </c>
      <c r="G6" s="20">
        <f t="shared" si="3"/>
        <v>2</v>
      </c>
      <c r="H6" s="20" t="str">
        <f t="shared" si="3"/>
        <v>愛媛県　津島水道企業団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91.26</v>
      </c>
      <c r="P6" s="21">
        <f t="shared" si="3"/>
        <v>13.26</v>
      </c>
      <c r="Q6" s="21">
        <f t="shared" si="3"/>
        <v>0</v>
      </c>
      <c r="R6" s="21" t="str">
        <f t="shared" si="3"/>
        <v>-</v>
      </c>
      <c r="S6" s="21" t="str">
        <f t="shared" si="3"/>
        <v>-</v>
      </c>
      <c r="T6" s="21" t="str">
        <f t="shared" si="3"/>
        <v>-</v>
      </c>
      <c r="U6" s="21">
        <f t="shared" si="3"/>
        <v>11750</v>
      </c>
      <c r="V6" s="21">
        <f t="shared" si="3"/>
        <v>246.96</v>
      </c>
      <c r="W6" s="21">
        <f t="shared" si="3"/>
        <v>47.58</v>
      </c>
      <c r="X6" s="22">
        <f>IF(X7="",NA(),X7)</f>
        <v>111.81</v>
      </c>
      <c r="Y6" s="22">
        <f t="shared" ref="Y6:AG6" si="4">IF(Y7="",NA(),Y7)</f>
        <v>115.48</v>
      </c>
      <c r="Z6" s="22">
        <f t="shared" si="4"/>
        <v>110.18</v>
      </c>
      <c r="AA6" s="22">
        <f t="shared" si="4"/>
        <v>109.09</v>
      </c>
      <c r="AB6" s="22">
        <f t="shared" si="4"/>
        <v>104.19</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1294.47</v>
      </c>
      <c r="AU6" s="22">
        <f t="shared" ref="AU6:BC6" si="6">IF(AU7="",NA(),AU7)</f>
        <v>1727.87</v>
      </c>
      <c r="AV6" s="22">
        <f t="shared" si="6"/>
        <v>825.91</v>
      </c>
      <c r="AW6" s="22">
        <f t="shared" si="6"/>
        <v>526.20000000000005</v>
      </c>
      <c r="AX6" s="22">
        <f t="shared" si="6"/>
        <v>861.49</v>
      </c>
      <c r="AY6" s="22">
        <f t="shared" si="6"/>
        <v>258.49</v>
      </c>
      <c r="AZ6" s="22">
        <f t="shared" si="6"/>
        <v>271.10000000000002</v>
      </c>
      <c r="BA6" s="22">
        <f t="shared" si="6"/>
        <v>284.45</v>
      </c>
      <c r="BB6" s="22">
        <f t="shared" si="6"/>
        <v>309.23</v>
      </c>
      <c r="BC6" s="22">
        <f t="shared" si="6"/>
        <v>313.43</v>
      </c>
      <c r="BD6" s="21" t="str">
        <f>IF(BD7="","",IF(BD7="-","【-】","【"&amp;SUBSTITUTE(TEXT(BD7,"#,##0.00"),"-","△")&amp;"】"))</f>
        <v>【313.43】</v>
      </c>
      <c r="BE6" s="21">
        <f>IF(BE7="",NA(),BE7)</f>
        <v>0</v>
      </c>
      <c r="BF6" s="21">
        <f t="shared" ref="BF6:BN6" si="7">IF(BF7="",NA(),BF7)</f>
        <v>0</v>
      </c>
      <c r="BG6" s="21">
        <f t="shared" si="7"/>
        <v>0</v>
      </c>
      <c r="BH6" s="21">
        <f t="shared" si="7"/>
        <v>0</v>
      </c>
      <c r="BI6" s="22">
        <f t="shared" si="7"/>
        <v>124.62</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114.76</v>
      </c>
      <c r="BQ6" s="22">
        <f t="shared" ref="BQ6:BY6" si="8">IF(BQ7="",NA(),BQ7)</f>
        <v>120.06</v>
      </c>
      <c r="BR6" s="22">
        <f t="shared" si="8"/>
        <v>112.74</v>
      </c>
      <c r="BS6" s="22">
        <f t="shared" si="8"/>
        <v>110.5</v>
      </c>
      <c r="BT6" s="22">
        <f t="shared" si="8"/>
        <v>104.53</v>
      </c>
      <c r="BU6" s="22">
        <f t="shared" si="8"/>
        <v>112.83</v>
      </c>
      <c r="BV6" s="22">
        <f t="shared" si="8"/>
        <v>112.84</v>
      </c>
      <c r="BW6" s="22">
        <f t="shared" si="8"/>
        <v>110.77</v>
      </c>
      <c r="BX6" s="22">
        <f t="shared" si="8"/>
        <v>112.35</v>
      </c>
      <c r="BY6" s="22">
        <f t="shared" si="8"/>
        <v>106.47</v>
      </c>
      <c r="BZ6" s="21" t="str">
        <f>IF(BZ7="","",IF(BZ7="-","【-】","【"&amp;SUBSTITUTE(TEXT(BZ7,"#,##0.00"),"-","△")&amp;"】"))</f>
        <v>【106.47】</v>
      </c>
      <c r="CA6" s="22">
        <f>IF(CA7="",NA(),CA7)</f>
        <v>67.59</v>
      </c>
      <c r="CB6" s="22">
        <f t="shared" ref="CB6:CJ6" si="9">IF(CB7="",NA(),CB7)</f>
        <v>66.11</v>
      </c>
      <c r="CC6" s="22">
        <f t="shared" si="9"/>
        <v>69.81</v>
      </c>
      <c r="CD6" s="22">
        <f t="shared" si="9"/>
        <v>73.849999999999994</v>
      </c>
      <c r="CE6" s="22">
        <f t="shared" si="9"/>
        <v>78.599999999999994</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45.75</v>
      </c>
      <c r="CM6" s="22">
        <f t="shared" ref="CM6:CU6" si="10">IF(CM7="",NA(),CM7)</f>
        <v>44.2</v>
      </c>
      <c r="CN6" s="22">
        <f t="shared" si="10"/>
        <v>44.77</v>
      </c>
      <c r="CO6" s="22">
        <f t="shared" si="10"/>
        <v>42.43</v>
      </c>
      <c r="CP6" s="22">
        <f t="shared" si="10"/>
        <v>41.99</v>
      </c>
      <c r="CQ6" s="22">
        <f t="shared" si="10"/>
        <v>61.77</v>
      </c>
      <c r="CR6" s="22">
        <f t="shared" si="10"/>
        <v>61.69</v>
      </c>
      <c r="CS6" s="22">
        <f t="shared" si="10"/>
        <v>62.26</v>
      </c>
      <c r="CT6" s="22">
        <f t="shared" si="10"/>
        <v>62.22</v>
      </c>
      <c r="CU6" s="22">
        <f t="shared" si="10"/>
        <v>61.45</v>
      </c>
      <c r="CV6" s="21" t="str">
        <f>IF(CV7="","",IF(CV7="-","【-】","【"&amp;SUBSTITUTE(TEXT(CV7,"#,##0.00"),"-","△")&amp;"】"))</f>
        <v>【61.45】</v>
      </c>
      <c r="CW6" s="22">
        <f>IF(CW7="",NA(),CW7)</f>
        <v>100</v>
      </c>
      <c r="CX6" s="22">
        <f t="shared" ref="CX6:DF6" si="11">IF(CX7="",NA(),CX7)</f>
        <v>100</v>
      </c>
      <c r="CY6" s="22">
        <f t="shared" si="11"/>
        <v>100</v>
      </c>
      <c r="CZ6" s="22">
        <f t="shared" si="11"/>
        <v>100</v>
      </c>
      <c r="DA6" s="22">
        <f t="shared" si="11"/>
        <v>100</v>
      </c>
      <c r="DB6" s="22">
        <f t="shared" si="11"/>
        <v>100.08</v>
      </c>
      <c r="DC6" s="22">
        <f t="shared" si="11"/>
        <v>100</v>
      </c>
      <c r="DD6" s="22">
        <f t="shared" si="11"/>
        <v>100.16</v>
      </c>
      <c r="DE6" s="22">
        <f t="shared" si="11"/>
        <v>100.28</v>
      </c>
      <c r="DF6" s="22">
        <f t="shared" si="11"/>
        <v>100.29</v>
      </c>
      <c r="DG6" s="21" t="str">
        <f>IF(DG7="","",IF(DG7="-","【-】","【"&amp;SUBSTITUTE(TEXT(DG7,"#,##0.00"),"-","△")&amp;"】"))</f>
        <v>【100.29】</v>
      </c>
      <c r="DH6" s="22">
        <f>IF(DH7="",NA(),DH7)</f>
        <v>54.9</v>
      </c>
      <c r="DI6" s="22">
        <f t="shared" ref="DI6:DQ6" si="12">IF(DI7="",NA(),DI7)</f>
        <v>53.89</v>
      </c>
      <c r="DJ6" s="22">
        <f t="shared" si="12"/>
        <v>54.61</v>
      </c>
      <c r="DK6" s="22">
        <f t="shared" si="12"/>
        <v>56.11</v>
      </c>
      <c r="DL6" s="22">
        <f t="shared" si="12"/>
        <v>54.41</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388939</v>
      </c>
      <c r="D7" s="24">
        <v>46</v>
      </c>
      <c r="E7" s="24">
        <v>1</v>
      </c>
      <c r="F7" s="24">
        <v>0</v>
      </c>
      <c r="G7" s="24">
        <v>2</v>
      </c>
      <c r="H7" s="24" t="s">
        <v>93</v>
      </c>
      <c r="I7" s="24" t="s">
        <v>94</v>
      </c>
      <c r="J7" s="24" t="s">
        <v>95</v>
      </c>
      <c r="K7" s="24" t="s">
        <v>96</v>
      </c>
      <c r="L7" s="24" t="s">
        <v>97</v>
      </c>
      <c r="M7" s="24" t="s">
        <v>98</v>
      </c>
      <c r="N7" s="25" t="s">
        <v>99</v>
      </c>
      <c r="O7" s="25">
        <v>91.26</v>
      </c>
      <c r="P7" s="25">
        <v>13.26</v>
      </c>
      <c r="Q7" s="25">
        <v>0</v>
      </c>
      <c r="R7" s="25" t="s">
        <v>99</v>
      </c>
      <c r="S7" s="25" t="s">
        <v>99</v>
      </c>
      <c r="T7" s="25" t="s">
        <v>99</v>
      </c>
      <c r="U7" s="25">
        <v>11750</v>
      </c>
      <c r="V7" s="25">
        <v>246.96</v>
      </c>
      <c r="W7" s="25">
        <v>47.58</v>
      </c>
      <c r="X7" s="25">
        <v>111.81</v>
      </c>
      <c r="Y7" s="25">
        <v>115.48</v>
      </c>
      <c r="Z7" s="25">
        <v>110.18</v>
      </c>
      <c r="AA7" s="25">
        <v>109.09</v>
      </c>
      <c r="AB7" s="25">
        <v>104.19</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1294.47</v>
      </c>
      <c r="AU7" s="25">
        <v>1727.87</v>
      </c>
      <c r="AV7" s="25">
        <v>825.91</v>
      </c>
      <c r="AW7" s="25">
        <v>526.20000000000005</v>
      </c>
      <c r="AX7" s="25">
        <v>861.49</v>
      </c>
      <c r="AY7" s="25">
        <v>258.49</v>
      </c>
      <c r="AZ7" s="25">
        <v>271.10000000000002</v>
      </c>
      <c r="BA7" s="25">
        <v>284.45</v>
      </c>
      <c r="BB7" s="25">
        <v>309.23</v>
      </c>
      <c r="BC7" s="25">
        <v>313.43</v>
      </c>
      <c r="BD7" s="25">
        <v>313.43</v>
      </c>
      <c r="BE7" s="25">
        <v>0</v>
      </c>
      <c r="BF7" s="25">
        <v>0</v>
      </c>
      <c r="BG7" s="25">
        <v>0</v>
      </c>
      <c r="BH7" s="25">
        <v>0</v>
      </c>
      <c r="BI7" s="25">
        <v>124.62</v>
      </c>
      <c r="BJ7" s="25">
        <v>290.31</v>
      </c>
      <c r="BK7" s="25">
        <v>272.95999999999998</v>
      </c>
      <c r="BL7" s="25">
        <v>260.95999999999998</v>
      </c>
      <c r="BM7" s="25">
        <v>240.07</v>
      </c>
      <c r="BN7" s="25">
        <v>224.81</v>
      </c>
      <c r="BO7" s="25">
        <v>224.81</v>
      </c>
      <c r="BP7" s="25">
        <v>114.76</v>
      </c>
      <c r="BQ7" s="25">
        <v>120.06</v>
      </c>
      <c r="BR7" s="25">
        <v>112.74</v>
      </c>
      <c r="BS7" s="25">
        <v>110.5</v>
      </c>
      <c r="BT7" s="25">
        <v>104.53</v>
      </c>
      <c r="BU7" s="25">
        <v>112.83</v>
      </c>
      <c r="BV7" s="25">
        <v>112.84</v>
      </c>
      <c r="BW7" s="25">
        <v>110.77</v>
      </c>
      <c r="BX7" s="25">
        <v>112.35</v>
      </c>
      <c r="BY7" s="25">
        <v>106.47</v>
      </c>
      <c r="BZ7" s="25">
        <v>106.47</v>
      </c>
      <c r="CA7" s="25">
        <v>67.59</v>
      </c>
      <c r="CB7" s="25">
        <v>66.11</v>
      </c>
      <c r="CC7" s="25">
        <v>69.81</v>
      </c>
      <c r="CD7" s="25">
        <v>73.849999999999994</v>
      </c>
      <c r="CE7" s="25">
        <v>78.599999999999994</v>
      </c>
      <c r="CF7" s="25">
        <v>73.86</v>
      </c>
      <c r="CG7" s="25">
        <v>73.849999999999994</v>
      </c>
      <c r="CH7" s="25">
        <v>73.180000000000007</v>
      </c>
      <c r="CI7" s="25">
        <v>73.05</v>
      </c>
      <c r="CJ7" s="25">
        <v>77.53</v>
      </c>
      <c r="CK7" s="25">
        <v>77.53</v>
      </c>
      <c r="CL7" s="25">
        <v>45.75</v>
      </c>
      <c r="CM7" s="25">
        <v>44.2</v>
      </c>
      <c r="CN7" s="25">
        <v>44.77</v>
      </c>
      <c r="CO7" s="25">
        <v>42.43</v>
      </c>
      <c r="CP7" s="25">
        <v>41.99</v>
      </c>
      <c r="CQ7" s="25">
        <v>61.77</v>
      </c>
      <c r="CR7" s="25">
        <v>61.69</v>
      </c>
      <c r="CS7" s="25">
        <v>62.26</v>
      </c>
      <c r="CT7" s="25">
        <v>62.22</v>
      </c>
      <c r="CU7" s="25">
        <v>61.45</v>
      </c>
      <c r="CV7" s="25">
        <v>61.45</v>
      </c>
      <c r="CW7" s="25">
        <v>100</v>
      </c>
      <c r="CX7" s="25">
        <v>100</v>
      </c>
      <c r="CY7" s="25">
        <v>100</v>
      </c>
      <c r="CZ7" s="25">
        <v>100</v>
      </c>
      <c r="DA7" s="25">
        <v>100</v>
      </c>
      <c r="DB7" s="25">
        <v>100.08</v>
      </c>
      <c r="DC7" s="25">
        <v>100</v>
      </c>
      <c r="DD7" s="25">
        <v>100.16</v>
      </c>
      <c r="DE7" s="25">
        <v>100.28</v>
      </c>
      <c r="DF7" s="25">
        <v>100.29</v>
      </c>
      <c r="DG7" s="25">
        <v>100.29</v>
      </c>
      <c r="DH7" s="25">
        <v>54.9</v>
      </c>
      <c r="DI7" s="25">
        <v>53.89</v>
      </c>
      <c r="DJ7" s="25">
        <v>54.61</v>
      </c>
      <c r="DK7" s="25">
        <v>56.11</v>
      </c>
      <c r="DL7" s="25">
        <v>54.41</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v>
      </c>
      <c r="EE7" s="25">
        <v>0</v>
      </c>
      <c r="EF7" s="25">
        <v>0</v>
      </c>
      <c r="EG7" s="25">
        <v>0</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2024-02-06T00:43:00Z</cp:lastPrinted>
  <dcterms:created xsi:type="dcterms:W3CDTF">2023-12-05T01:00:21Z</dcterms:created>
  <dcterms:modified xsi:type="dcterms:W3CDTF">2024-02-06T01:16:42Z</dcterms:modified>
  <cp:category/>
</cp:coreProperties>
</file>