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共有\建設環境課\18水道業務\★未処理事項\【2月13日期限】公営企業に係る経営比較分析表（令和４年度決算）の分析等について（照会）R6.1.16\"/>
    </mc:Choice>
  </mc:AlternateContent>
  <workbookProtection workbookAlgorithmName="SHA-512" workbookHashValue="6Nq9IO8E0fng/ieDWjGNgYaD2Oo9dV1bRG0ceOBwswHGWtw/Qwre2i2W7yML4Gzk8A0+z3FJ4m1XF3okUHMV4g==" workbookSaltValue="LZ2Q8nwjIoc/3MsNCb+Iy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<sst xmlns="http://schemas.openxmlformats.org/spreadsheetml/2006/main" count="233" uniqueCount="119">
  <si>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</si>
  <si>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</si>
  <si>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</si>
  <si>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</si>
  <si>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</si>
  <si>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</si>
  <si>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</si>
  <si>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</si>
  <si>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</si>
  <si>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</si>
  <si>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</si>
  <si>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</si>
  <si>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</si>
  <si>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</si>
  <si>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</si>
  <si>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</si>
  <si>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</si>
  <si>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</si>
  <si>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</si>
  <si>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</si>
  <si>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</si>
  <si>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</si>
  <si>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</si>
  <si>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</si>
  <si>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</si>
  <si>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</si>
  <si>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</si>
  <si>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</si>
  <si>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</si>
  <si>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</si>
  <si>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</si>
  <si>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</si>
  <si>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</si>
  <si>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</si>
  <si>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</si>
  <si>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</si>
  <si>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</si>
  <si>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</si>
  <si>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</si>
  <si>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</si>
  <si>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</si>
  <si>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</si>
  <si>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</si>
  <si>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</si>
  <si>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</si>
  <si>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</si>
  <si>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</si>
  <si>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</si>
  <si>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</si>
  <si>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</si>
  <si>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</si>
  <si>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</si>
  <si>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</si>
  <si>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</si>
  <si>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</si>
  <si>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</si>
  <si>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</si>
  <si>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</si>
  <si>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</si>
  <si>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</si>
  <si>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</si>
  <si>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</si>
  <si>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</si>
  <si>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</si>
  <si>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</si>
  <si>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</si>
  <si>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</si>
  <si>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</si>
  <si>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</si>
  <si>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</si>
  <si>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</si>
  <si>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</si>
  <si>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</si>
  <si>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</si>
  <si>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</si>
  <si>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</si>
  <si>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</si>
  <si>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</si>
  <si>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</si>
  <si>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</si>
  <si>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</si>
  <si>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</si>
  <si>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</si>
  <si>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</si>
  <si>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</si>
  <si>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</si>
  <si>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</si>
  <si>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</si>
  <si>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</si>
  <si>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</si>
  <si>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</si>
  <si>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</si>
  <si>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</si>
  <si>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</si>
  <si>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</si>
  <si>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</si>
  <si>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</si>
  <si>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</si>
  <si>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</si>
  <si>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</si>
  <si>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</si>
  <si>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</si>
  <si>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</si>
  <si>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</si>
  <si>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</si>
  <si>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</si>
  <si>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</si>
  <si>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</si>
  <si>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</si>
  <si>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</si>
  <si>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</si>
  <si>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</si>
  <si>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</si>
  <si>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</si>
  <si>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</si>
  <si>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</si>
  <si>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収益的収支については、収支比率が205.2％と大幅な黒字となっているが、これは、令和５年度からの公営企業会計移行に伴う事業運営資金として、財政調整基金を繰入れたほか、地方公営企業法の適用に要する経費に対する一般会計繰入金の増による要因が大きい。
　企業債残高対給水収益比率については、起債償還のピークが過ぎ減少傾向で推移しており、類似団体と比較しても平均値を大きく下回っている。
　料金回収率については、令和３年度に引き続き100％以下となっているが、これは単年度の事業費増加によるものであるため、今後も経常的な維持管理経費の削減等に努めるとともに、今後の動向によっては、料金改定についても検討する必要がある。
　給水原価については例年に比べ増加しているが、平均値を大幅に下回っており、健全な経営がなされている。しかしながら、施設利用率が最大稼働率に近い状態が続いているため、老朽化した管路の改修等を実施し、漏水の軽減に努める必要がある。</t>
    <rPh sb="24" eb="26">
      <t>オオハバ</t>
    </rPh>
    <rPh sb="27" eb="29">
      <t>クロジ</t>
    </rPh>
    <rPh sb="112" eb="113">
      <t>ゾウ</t>
    </rPh>
    <rPh sb="116" eb="118">
      <t>ヨウイン</t>
    </rPh>
    <rPh sb="119" eb="120">
      <t>オオ</t>
    </rPh>
    <rPh sb="152" eb="153">
      <t>ス</t>
    </rPh>
    <rPh sb="154" eb="156">
      <t>ゲンショウ</t>
    </rPh>
    <rPh sb="156" eb="158">
      <t>ケイコウ</t>
    </rPh>
    <rPh sb="159" eb="161">
      <t>スイイ</t>
    </rPh>
    <rPh sb="171" eb="173">
      <t>ヒカク</t>
    </rPh>
    <rPh sb="203" eb="205">
      <t>レイワ</t>
    </rPh>
    <rPh sb="206" eb="208">
      <t>ネンド</t>
    </rPh>
    <rPh sb="209" eb="210">
      <t>ヒ</t>
    </rPh>
    <rPh sb="211" eb="212">
      <t>ツヅ</t>
    </rPh>
    <rPh sb="250" eb="252">
      <t>コンゴ</t>
    </rPh>
    <rPh sb="253" eb="256">
      <t>ケイジョウテキ</t>
    </rPh>
    <rPh sb="257" eb="259">
      <t>イジ</t>
    </rPh>
    <rPh sb="259" eb="261">
      <t>カンリ</t>
    </rPh>
    <rPh sb="261" eb="263">
      <t>ケイヒ</t>
    </rPh>
    <rPh sb="264" eb="266">
      <t>サクゲン</t>
    </rPh>
    <rPh sb="266" eb="267">
      <t>トウ</t>
    </rPh>
    <rPh sb="268" eb="269">
      <t>ツト</t>
    </rPh>
    <rPh sb="276" eb="278">
      <t>コンゴ</t>
    </rPh>
    <rPh sb="279" eb="281">
      <t>ドウコウ</t>
    </rPh>
    <rPh sb="287" eb="289">
      <t>リョウキン</t>
    </rPh>
    <rPh sb="289" eb="291">
      <t>カイテイ</t>
    </rPh>
    <rPh sb="296" eb="298">
      <t>ケントウ</t>
    </rPh>
    <rPh sb="300" eb="302">
      <t>ヒツヨウ</t>
    </rPh>
    <phoneticPr fontId="4"/>
  </si>
  <si>
    <t>　施設の利用率が100％に近い状況であり、比率を平均値に抑えるためには、老朽化の進んだ地域の漏水調査等を行い、配水管の漏水を改善することが考えられるが、本町の配水管は、広い範囲で老朽化が進行しているため、修繕後も新たな箇所で漏水が発生している状況である。
　一部の地域を除いて町内管路の大半が耐用年数を経過しており、現在高い確率で発生が予測されている南海トラフ大地震が想定される中、令和４年３月に松野町簡易水道耐震改修工事基本計画書を策定したところである。
　今後は本計画に基づき、管路更新事業を実施予定である。</t>
    <rPh sb="21" eb="23">
      <t>ヒリツ</t>
    </rPh>
    <rPh sb="24" eb="26">
      <t>ヘイキン</t>
    </rPh>
    <rPh sb="26" eb="27">
      <t>アタイ</t>
    </rPh>
    <rPh sb="28" eb="29">
      <t>オサ</t>
    </rPh>
    <rPh sb="62" eb="64">
      <t>カイゼン</t>
    </rPh>
    <rPh sb="93" eb="95">
      <t>シンコウ</t>
    </rPh>
    <rPh sb="109" eb="111">
      <t>カショ</t>
    </rPh>
    <rPh sb="121" eb="123">
      <t>ジョウキョウ</t>
    </rPh>
    <rPh sb="129" eb="131">
      <t>イチブ</t>
    </rPh>
    <rPh sb="132" eb="134">
      <t>チイキ</t>
    </rPh>
    <rPh sb="135" eb="136">
      <t>ノゾ</t>
    </rPh>
    <rPh sb="138" eb="140">
      <t>チョウナイ</t>
    </rPh>
    <rPh sb="140" eb="142">
      <t>カンロ</t>
    </rPh>
    <rPh sb="143" eb="145">
      <t>タイハン</t>
    </rPh>
    <rPh sb="146" eb="148">
      <t>タイヨウ</t>
    </rPh>
    <rPh sb="148" eb="150">
      <t>ネンスウ</t>
    </rPh>
    <rPh sb="151" eb="153">
      <t>ケイカ</t>
    </rPh>
    <rPh sb="158" eb="160">
      <t>ゲンザイ</t>
    </rPh>
    <rPh sb="160" eb="161">
      <t>タカ</t>
    </rPh>
    <rPh sb="162" eb="164">
      <t>カクリツ</t>
    </rPh>
    <rPh sb="165" eb="167">
      <t>ハッセイ</t>
    </rPh>
    <rPh sb="168" eb="170">
      <t>ヨソク</t>
    </rPh>
    <rPh sb="175" eb="177">
      <t>ナンカイ</t>
    </rPh>
    <rPh sb="180" eb="183">
      <t>ダイジシン</t>
    </rPh>
    <rPh sb="184" eb="186">
      <t>ソウテイ</t>
    </rPh>
    <rPh sb="189" eb="190">
      <t>ナカ</t>
    </rPh>
    <rPh sb="191" eb="193">
      <t>レイワ</t>
    </rPh>
    <rPh sb="194" eb="195">
      <t>ネン</t>
    </rPh>
    <rPh sb="196" eb="197">
      <t>ガツ</t>
    </rPh>
    <rPh sb="198" eb="201">
      <t>マツノチョウ</t>
    </rPh>
    <rPh sb="201" eb="203">
      <t>カンイ</t>
    </rPh>
    <rPh sb="203" eb="205">
      <t>スイドウ</t>
    </rPh>
    <rPh sb="205" eb="207">
      <t>タイシン</t>
    </rPh>
    <rPh sb="207" eb="209">
      <t>カイシュウ</t>
    </rPh>
    <rPh sb="209" eb="211">
      <t>コウジ</t>
    </rPh>
    <rPh sb="211" eb="213">
      <t>キホン</t>
    </rPh>
    <rPh sb="213" eb="215">
      <t>ケイカク</t>
    </rPh>
    <rPh sb="215" eb="216">
      <t>ショ</t>
    </rPh>
    <rPh sb="217" eb="219">
      <t>サクテイ</t>
    </rPh>
    <rPh sb="230" eb="232">
      <t>コンゴ</t>
    </rPh>
    <rPh sb="233" eb="234">
      <t>ホン</t>
    </rPh>
    <rPh sb="234" eb="236">
      <t>ケイカク</t>
    </rPh>
    <rPh sb="237" eb="238">
      <t>モト</t>
    </rPh>
    <rPh sb="250" eb="252">
      <t>ヨテイ</t>
    </rPh>
    <phoneticPr fontId="4"/>
  </si>
  <si>
    <t>　これまで本町の簡易水道事業会計は、比較的安定した経営がなされていたが、令和３年度においては、公営企業会計への移行、耐震化計画の策定と大幅な支出が増加したため単年度収支は赤字となった。
　令和４年度においては、企業会計移行前の最終の年度であり、移行に伴う事業運営資金として、財政調整基金を繰入れたことにより、収益的収支は大幅な黒字となったところである。
　今後、大規模な管路耐震改修事業を実施する予定であるほか、公営企業会計としての運営が本格化していく中で、更なるコスト削減、財源の確保に努め、経営に与える影響等を踏まえた分析を行い、場合によっては水道料金の改定も見据えた事業経営に努めなければならない。</t>
    <rPh sb="8" eb="10">
      <t>カンイ</t>
    </rPh>
    <rPh sb="12" eb="14">
      <t>ジギョウ</t>
    </rPh>
    <rPh sb="36" eb="38">
      <t>レイワ</t>
    </rPh>
    <rPh sb="39" eb="41">
      <t>ネンド</t>
    </rPh>
    <rPh sb="82" eb="84">
      <t>シュウシ</t>
    </rPh>
    <rPh sb="94" eb="96">
      <t>レイワ</t>
    </rPh>
    <rPh sb="97" eb="99">
      <t>ネンド</t>
    </rPh>
    <rPh sb="105" eb="107">
      <t>キギョウ</t>
    </rPh>
    <rPh sb="107" eb="109">
      <t>カイケイ</t>
    </rPh>
    <rPh sb="109" eb="111">
      <t>イコウ</t>
    </rPh>
    <rPh sb="111" eb="112">
      <t>マエ</t>
    </rPh>
    <rPh sb="113" eb="115">
      <t>サイシュウ</t>
    </rPh>
    <rPh sb="116" eb="117">
      <t>ネン</t>
    </rPh>
    <rPh sb="117" eb="118">
      <t>ド</t>
    </rPh>
    <rPh sb="154" eb="157">
      <t>シュウエキテキ</t>
    </rPh>
    <rPh sb="157" eb="159">
      <t>シュウシ</t>
    </rPh>
    <rPh sb="160" eb="162">
      <t>オオハバ</t>
    </rPh>
    <rPh sb="163" eb="165">
      <t>クロジ</t>
    </rPh>
    <rPh sb="178" eb="180">
      <t>コンゴ</t>
    </rPh>
    <rPh sb="181" eb="184">
      <t>ダイキボ</t>
    </rPh>
    <rPh sb="185" eb="187">
      <t>カンロ</t>
    </rPh>
    <rPh sb="226" eb="227">
      <t>ナカ</t>
    </rPh>
    <rPh sb="229" eb="230">
      <t>サラ</t>
    </rPh>
    <rPh sb="235" eb="237">
      <t>サクゲン</t>
    </rPh>
    <rPh sb="244" eb="245">
      <t>ツト</t>
    </rPh>
    <rPh sb="247" eb="249">
      <t>ケイエイ</t>
    </rPh>
    <rPh sb="250" eb="251">
      <t>アタ</t>
    </rPh>
    <rPh sb="253" eb="255">
      <t>エイキョウ</t>
    </rPh>
    <rPh sb="255" eb="256">
      <t>トウ</t>
    </rPh>
    <rPh sb="257" eb="258">
      <t>フ</t>
    </rPh>
    <rPh sb="261" eb="263">
      <t>ブンセキ</t>
    </rPh>
    <rPh sb="264" eb="265">
      <t>オコナ</t>
    </rPh>
    <rPh sb="267" eb="269">
      <t>バアイ</t>
    </rPh>
    <rPh sb="274" eb="276">
      <t>スイドウ</t>
    </rPh>
    <rPh sb="276" eb="278">
      <t>リョウキン</t>
    </rPh>
    <rPh sb="279" eb="281">
      <t>カイテイ</t>
    </rPh>
    <rPh sb="282" eb="284">
      <t>ミス</t>
    </rPh>
    <rPh sb="286" eb="288">
      <t>ジギョウ</t>
    </rPh>
    <rPh sb="288" eb="290">
      <t>ケイエイ</t>
    </rPh>
    <rPh sb="291" eb="29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</si>
</sst>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DD-408E-952B-3CCBD256473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0CDD-408E-952B-3CCBD256473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99.21</c:v>
                </c:pt>
                <c:pt idx="1">
                  <c:v>97.63</c:v>
                </c:pt>
                <c:pt idx="2">
                  <c:v>101.21</c:v>
                </c:pt>
                <c:pt idx="3">
                  <c:v>97.28</c:v>
                </c:pt>
                <c:pt idx="4">
                  <c:v>97.4</c:v>
                </c:pt>
              </c:numCache>
            </c:numRef>
          </c:val>
          <c:extLst>
            <c:ext xmlns:c16="http://schemas.microsoft.com/office/drawing/2014/chart" uri="{C3380CC4-5D6E-409C-BE32-E72D297353CC}">
              <c16:uniqueId val="{00000000-F52C-4608-889E-E3C017DDA1A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F52C-4608-889E-E3C017DDA1A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73.37</c:v>
                </c:pt>
                <c:pt idx="1">
                  <c:v>73.02</c:v>
                </c:pt>
                <c:pt idx="2">
                  <c:v>74.73</c:v>
                </c:pt>
                <c:pt idx="3">
                  <c:v>73.69</c:v>
                </c:pt>
                <c:pt idx="4">
                  <c:v>72.849999999999994</c:v>
                </c:pt>
              </c:numCache>
            </c:numRef>
          </c:val>
          <c:extLst>
            <c:ext xmlns:c16="http://schemas.microsoft.com/office/drawing/2014/chart" uri="{C3380CC4-5D6E-409C-BE32-E72D297353CC}">
              <c16:uniqueId val="{00000000-FB90-4209-94EA-42F818AFF26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FB90-4209-94EA-42F818AFF26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108.75</c:v>
                </c:pt>
                <c:pt idx="1">
                  <c:v>115.11</c:v>
                </c:pt>
                <c:pt idx="2">
                  <c:v>115.19</c:v>
                </c:pt>
                <c:pt idx="3">
                  <c:v>90.24</c:v>
                </c:pt>
                <c:pt idx="4">
                  <c:v>205.18</c:v>
                </c:pt>
              </c:numCache>
            </c:numRef>
          </c:val>
          <c:extLst>
            <c:ext xmlns:c16="http://schemas.microsoft.com/office/drawing/2014/chart" uri="{C3380CC4-5D6E-409C-BE32-E72D297353CC}">
              <c16:uniqueId val="{00000000-ABDD-4B74-AD08-876C036083A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ABDD-4B74-AD08-876C036083A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D-4B86-B440-596F19572B3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D-4B86-B440-596F19572B3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E-4893-B094-C86714D906E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E-4893-B094-C86714D906E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0E-4121-B977-72A7FF0AC60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0E-4121-B977-72A7FF0AC60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4C-42B4-B202-7717122A66E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4C-42B4-B202-7717122A66E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278.92</c:v>
                </c:pt>
                <c:pt idx="1">
                  <c:v>236.1</c:v>
                </c:pt>
                <c:pt idx="2">
                  <c:v>203.58</c:v>
                </c:pt>
                <c:pt idx="3">
                  <c:v>192.28</c:v>
                </c:pt>
                <c:pt idx="4">
                  <c:v>178.66</c:v>
                </c:pt>
              </c:numCache>
            </c:numRef>
          </c:val>
          <c:extLst>
            <c:ext xmlns:c16="http://schemas.microsoft.com/office/drawing/2014/chart" uri="{C3380CC4-5D6E-409C-BE32-E72D297353CC}">
              <c16:uniqueId val="{00000000-C1B6-4320-8F8F-AC970F0BBBE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C1B6-4320-8F8F-AC970F0BBBE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108.47</c:v>
                </c:pt>
                <c:pt idx="1">
                  <c:v>114.86</c:v>
                </c:pt>
                <c:pt idx="2">
                  <c:v>114.91</c:v>
                </c:pt>
                <c:pt idx="3">
                  <c:v>89.35</c:v>
                </c:pt>
                <c:pt idx="4">
                  <c:v>92.61</c:v>
                </c:pt>
              </c:numCache>
            </c:numRef>
          </c:val>
          <c:extLst>
            <c:ext xmlns:c16="http://schemas.microsoft.com/office/drawing/2014/chart" uri="{C3380CC4-5D6E-409C-BE32-E72D297353CC}">
              <c16:uniqueId val="{00000000-E105-4644-995A-5F3091F39B4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E105-4644-995A-5F3091F39B4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162.06</c:v>
                </c:pt>
                <c:pt idx="1">
                  <c:v>156.74</c:v>
                </c:pt>
                <c:pt idx="2">
                  <c:v>157.97</c:v>
                </c:pt>
                <c:pt idx="3">
                  <c:v>205.75</c:v>
                </c:pt>
                <c:pt idx="4">
                  <c:v>196.44</c:v>
                </c:pt>
              </c:numCache>
            </c:numRef>
          </c:val>
          <c:extLst>
            <c:ext xmlns:c16="http://schemas.microsoft.com/office/drawing/2014/chart" uri="{C3380CC4-5D6E-409C-BE32-E72D297353CC}">
              <c16:uniqueId val="{00000000-3C0D-475D-B04A-A8E02643D6A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3C0D-475D-B04A-A8E02643D6A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愛媛県　松野町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3661</v>
      </c>
      <c r="AM8" s="55"/>
      <c r="AN8" s="55"/>
      <c r="AO8" s="55"/>
      <c r="AP8" s="55"/>
      <c r="AQ8" s="55"/>
      <c r="AR8" s="55"/>
      <c r="AS8" s="55"/>
      <c r="AT8" s="45">
        <f>データ!$S$6</f>
        <v>98.45</v>
      </c>
      <c r="AU8" s="45"/>
      <c r="AV8" s="45"/>
      <c r="AW8" s="45"/>
      <c r="AX8" s="45"/>
      <c r="AY8" s="45"/>
      <c r="AZ8" s="45"/>
      <c r="BA8" s="45"/>
      <c r="BB8" s="45">
        <f>データ!$T$6</f>
        <v>37.19</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99.86</v>
      </c>
      <c r="Q10" s="45"/>
      <c r="R10" s="45"/>
      <c r="S10" s="45"/>
      <c r="T10" s="45"/>
      <c r="U10" s="45"/>
      <c r="V10" s="45"/>
      <c r="W10" s="55">
        <f>データ!$Q$6</f>
        <v>3320</v>
      </c>
      <c r="X10" s="55"/>
      <c r="Y10" s="55"/>
      <c r="Z10" s="55"/>
      <c r="AA10" s="55"/>
      <c r="AB10" s="55"/>
      <c r="AC10" s="55"/>
      <c r="AD10" s="2"/>
      <c r="AE10" s="2"/>
      <c r="AF10" s="2"/>
      <c r="AG10" s="2"/>
      <c r="AH10" s="2"/>
      <c r="AI10" s="2"/>
      <c r="AJ10" s="2"/>
      <c r="AK10" s="2"/>
      <c r="AL10" s="55">
        <f>データ!$U$6</f>
        <v>3644</v>
      </c>
      <c r="AM10" s="55"/>
      <c r="AN10" s="55"/>
      <c r="AO10" s="55"/>
      <c r="AP10" s="55"/>
      <c r="AQ10" s="55"/>
      <c r="AR10" s="55"/>
      <c r="AS10" s="55"/>
      <c r="AT10" s="45">
        <f>データ!$V$6</f>
        <v>80.239999999999995</v>
      </c>
      <c r="AU10" s="45"/>
      <c r="AV10" s="45"/>
      <c r="AW10" s="45"/>
      <c r="AX10" s="45"/>
      <c r="AY10" s="45"/>
      <c r="AZ10" s="45"/>
      <c r="BA10" s="45"/>
      <c r="BB10" s="45">
        <f>データ!$W$6</f>
        <v>45.41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117</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118</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UhAjMqgGS+5f8qfKTvFRvJl1mVQUPg5JQfpTXqVY7mVZKqWYFR6AQUZUsZJckf9SXsA8rsBzuxP2yKUosp+HUQ==" saltValue="5I+HWZFziPxkAXwxHgBs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384844</v>
      </c>
      <c r="D6" s="20">
        <f t="shared" si="3"/>
        <v>47</v>
      </c>
      <c r="E6" s="20">
        <f t="shared" si="3"/>
        <v>1</v>
      </c>
      <c r="F6" s="20">
        <f t="shared" si="3"/>
        <v>0</v>
      </c>
      <c r="G6" s="20">
        <f t="shared" si="3"/>
        <v>0</v>
      </c>
      <c r="H6" s="20" t="str">
        <f t="shared" si="3"/>
        <v>愛媛県　松野町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99.86</v>
      </c>
      <c r="Q6" s="21">
        <f t="shared" si="3"/>
        <v>3320</v>
      </c>
      <c r="R6" s="21">
        <f t="shared" si="3"/>
        <v>3661</v>
      </c>
      <c r="S6" s="21">
        <f t="shared" si="3"/>
        <v>98.45</v>
      </c>
      <c r="T6" s="21">
        <f t="shared" si="3"/>
        <v>37.19</v>
      </c>
      <c r="U6" s="21">
        <f t="shared" si="3"/>
        <v>3644</v>
      </c>
      <c r="V6" s="21">
        <f t="shared" si="3"/>
        <v>80.239999999999995</v>
      </c>
      <c r="W6" s="21">
        <f t="shared" si="3"/>
        <v>45.41</v>
      </c>
      <c r="X6" s="22">
        <f>IF(X7="",NA(),X7)</f>
        <v>108.75</v>
      </c>
      <c r="Y6" s="22">
        <f t="shared" ref="Y6:AG6" si="4">IF(Y7="",NA(),Y7)</f>
        <v>115.11</v>
      </c>
      <c r="Z6" s="22">
        <f t="shared" si="4"/>
        <v>115.19</v>
      </c>
      <c r="AA6" s="22">
        <f t="shared" si="4"/>
        <v>90.24</v>
      </c>
      <c r="AB6" s="22">
        <f t="shared" si="4"/>
        <v>205.18</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278.92</v>
      </c>
      <c r="BF6" s="22">
        <f t="shared" ref="BF6:BN6" si="7">IF(BF7="",NA(),BF7)</f>
        <v>236.1</v>
      </c>
      <c r="BG6" s="22">
        <f t="shared" si="7"/>
        <v>203.58</v>
      </c>
      <c r="BH6" s="22">
        <f t="shared" si="7"/>
        <v>192.28</v>
      </c>
      <c r="BI6" s="22">
        <f t="shared" si="7"/>
        <v>178.66</v>
      </c>
      <c r="BJ6" s="22">
        <f t="shared" si="7"/>
        <v>1007.7</v>
      </c>
      <c r="BK6" s="22">
        <f t="shared" si="7"/>
        <v>1018.52</v>
      </c>
      <c r="BL6" s="22">
        <f t="shared" si="7"/>
        <v>949.61</v>
      </c>
      <c r="BM6" s="22">
        <f t="shared" si="7"/>
        <v>918.84</v>
      </c>
      <c r="BN6" s="22">
        <f t="shared" si="7"/>
        <v>955.49</v>
      </c>
      <c r="BO6" s="21" t="str">
        <f>IF(BO7="","",IF(BO7="-","【-】","【"&amp;SUBSTITUTE(TEXT(BO7,"#,##0.00"),"-","△")&amp;"】"))</f>
        <v>【982.48】</v>
      </c>
      <c r="BP6" s="22">
        <f>IF(BP7="",NA(),BP7)</f>
        <v>108.47</v>
      </c>
      <c r="BQ6" s="22">
        <f t="shared" ref="BQ6:BY6" si="8">IF(BQ7="",NA(),BQ7)</f>
        <v>114.86</v>
      </c>
      <c r="BR6" s="22">
        <f t="shared" si="8"/>
        <v>114.91</v>
      </c>
      <c r="BS6" s="22">
        <f t="shared" si="8"/>
        <v>89.35</v>
      </c>
      <c r="BT6" s="22">
        <f t="shared" si="8"/>
        <v>92.61</v>
      </c>
      <c r="BU6" s="22">
        <f t="shared" si="8"/>
        <v>59.22</v>
      </c>
      <c r="BV6" s="22">
        <f t="shared" si="8"/>
        <v>58.79</v>
      </c>
      <c r="BW6" s="22">
        <f t="shared" si="8"/>
        <v>58.41</v>
      </c>
      <c r="BX6" s="22">
        <f t="shared" si="8"/>
        <v>58.27</v>
      </c>
      <c r="BY6" s="22">
        <f t="shared" si="8"/>
        <v>55.15</v>
      </c>
      <c r="BZ6" s="21" t="str">
        <f>IF(BZ7="","",IF(BZ7="-","【-】","【"&amp;SUBSTITUTE(TEXT(BZ7,"#,##0.00"),"-","△")&amp;"】"))</f>
        <v>【50.61】</v>
      </c>
      <c r="CA6" s="22">
        <f>IF(CA7="",NA(),CA7)</f>
        <v>162.06</v>
      </c>
      <c r="CB6" s="22">
        <f t="shared" ref="CB6:CJ6" si="9">IF(CB7="",NA(),CB7)</f>
        <v>156.74</v>
      </c>
      <c r="CC6" s="22">
        <f t="shared" si="9"/>
        <v>157.97</v>
      </c>
      <c r="CD6" s="22">
        <f t="shared" si="9"/>
        <v>205.75</v>
      </c>
      <c r="CE6" s="22">
        <f t="shared" si="9"/>
        <v>196.44</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99.21</v>
      </c>
      <c r="CM6" s="22">
        <f t="shared" ref="CM6:CU6" si="10">IF(CM7="",NA(),CM7)</f>
        <v>97.63</v>
      </c>
      <c r="CN6" s="22">
        <f t="shared" si="10"/>
        <v>101.21</v>
      </c>
      <c r="CO6" s="22">
        <f t="shared" si="10"/>
        <v>97.28</v>
      </c>
      <c r="CP6" s="22">
        <f t="shared" si="10"/>
        <v>97.4</v>
      </c>
      <c r="CQ6" s="22">
        <f t="shared" si="10"/>
        <v>56.76</v>
      </c>
      <c r="CR6" s="22">
        <f t="shared" si="10"/>
        <v>56.04</v>
      </c>
      <c r="CS6" s="22">
        <f t="shared" si="10"/>
        <v>58.52</v>
      </c>
      <c r="CT6" s="22">
        <f t="shared" si="10"/>
        <v>58.88</v>
      </c>
      <c r="CU6" s="22">
        <f t="shared" si="10"/>
        <v>58.16</v>
      </c>
      <c r="CV6" s="21" t="str">
        <f>IF(CV7="","",IF(CV7="-","【-】","【"&amp;SUBSTITUTE(TEXT(CV7,"#,##0.00"),"-","△")&amp;"】"))</f>
        <v>【56.15】</v>
      </c>
      <c r="CW6" s="22">
        <f>IF(CW7="",NA(),CW7)</f>
        <v>73.37</v>
      </c>
      <c r="CX6" s="22">
        <f t="shared" ref="CX6:DF6" si="11">IF(CX7="",NA(),CX7)</f>
        <v>73.02</v>
      </c>
      <c r="CY6" s="22">
        <f t="shared" si="11"/>
        <v>74.73</v>
      </c>
      <c r="CZ6" s="22">
        <f t="shared" si="11"/>
        <v>73.69</v>
      </c>
      <c r="DA6" s="22">
        <f t="shared" si="11"/>
        <v>72.849999999999994</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384844</v>
      </c>
      <c r="D7" s="24">
        <v>47</v>
      </c>
      <c r="E7" s="24">
        <v>1</v>
      </c>
      <c r="F7" s="24">
        <v>0</v>
      </c>
      <c r="G7" s="24">
        <v>0</v>
      </c>
      <c r="H7" s="24" t="s">
        <v>96</v>
      </c>
      <c r="I7" s="24" t="s">
        <v>97</v>
      </c>
      <c r="J7" s="24" t="s">
        <v>98</v>
      </c>
      <c r="K7" s="24" t="s">
        <v>99</v>
      </c>
      <c r="L7" s="24" t="s">
        <v>100</v>
      </c>
      <c r="M7" s="24" t="s">
        <v>101</v>
      </c>
      <c r="N7" s="25" t="s">
        <v>102</v>
      </c>
      <c r="O7" s="25" t="s">
        <v>103</v>
      </c>
      <c r="P7" s="25">
        <v>99.86</v>
      </c>
      <c r="Q7" s="25">
        <v>3320</v>
      </c>
      <c r="R7" s="25">
        <v>3661</v>
      </c>
      <c r="S7" s="25">
        <v>98.45</v>
      </c>
      <c r="T7" s="25">
        <v>37.19</v>
      </c>
      <c r="U7" s="25">
        <v>3644</v>
      </c>
      <c r="V7" s="25">
        <v>80.239999999999995</v>
      </c>
      <c r="W7" s="25">
        <v>45.41</v>
      </c>
      <c r="X7" s="25">
        <v>108.75</v>
      </c>
      <c r="Y7" s="25">
        <v>115.11</v>
      </c>
      <c r="Z7" s="25">
        <v>115.19</v>
      </c>
      <c r="AA7" s="25">
        <v>90.24</v>
      </c>
      <c r="AB7" s="25">
        <v>205.18</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278.92</v>
      </c>
      <c r="BF7" s="25">
        <v>236.1</v>
      </c>
      <c r="BG7" s="25">
        <v>203.58</v>
      </c>
      <c r="BH7" s="25">
        <v>192.28</v>
      </c>
      <c r="BI7" s="25">
        <v>178.66</v>
      </c>
      <c r="BJ7" s="25">
        <v>1007.7</v>
      </c>
      <c r="BK7" s="25">
        <v>1018.52</v>
      </c>
      <c r="BL7" s="25">
        <v>949.61</v>
      </c>
      <c r="BM7" s="25">
        <v>918.84</v>
      </c>
      <c r="BN7" s="25">
        <v>955.49</v>
      </c>
      <c r="BO7" s="25">
        <v>982.48</v>
      </c>
      <c r="BP7" s="25">
        <v>108.47</v>
      </c>
      <c r="BQ7" s="25">
        <v>114.86</v>
      </c>
      <c r="BR7" s="25">
        <v>114.91</v>
      </c>
      <c r="BS7" s="25">
        <v>89.35</v>
      </c>
      <c r="BT7" s="25">
        <v>92.61</v>
      </c>
      <c r="BU7" s="25">
        <v>59.22</v>
      </c>
      <c r="BV7" s="25">
        <v>58.79</v>
      </c>
      <c r="BW7" s="25">
        <v>58.41</v>
      </c>
      <c r="BX7" s="25">
        <v>58.27</v>
      </c>
      <c r="BY7" s="25">
        <v>55.15</v>
      </c>
      <c r="BZ7" s="25">
        <v>50.61</v>
      </c>
      <c r="CA7" s="25">
        <v>162.06</v>
      </c>
      <c r="CB7" s="25">
        <v>156.74</v>
      </c>
      <c r="CC7" s="25">
        <v>157.97</v>
      </c>
      <c r="CD7" s="25">
        <v>205.75</v>
      </c>
      <c r="CE7" s="25">
        <v>196.44</v>
      </c>
      <c r="CF7" s="25">
        <v>292.89999999999998</v>
      </c>
      <c r="CG7" s="25">
        <v>298.25</v>
      </c>
      <c r="CH7" s="25">
        <v>303.27999999999997</v>
      </c>
      <c r="CI7" s="25">
        <v>303.81</v>
      </c>
      <c r="CJ7" s="25">
        <v>310.26</v>
      </c>
      <c r="CK7" s="25">
        <v>320.83</v>
      </c>
      <c r="CL7" s="25">
        <v>99.21</v>
      </c>
      <c r="CM7" s="25">
        <v>97.63</v>
      </c>
      <c r="CN7" s="25">
        <v>101.21</v>
      </c>
      <c r="CO7" s="25">
        <v>97.28</v>
      </c>
      <c r="CP7" s="25">
        <v>97.4</v>
      </c>
      <c r="CQ7" s="25">
        <v>56.76</v>
      </c>
      <c r="CR7" s="25">
        <v>56.04</v>
      </c>
      <c r="CS7" s="25">
        <v>58.52</v>
      </c>
      <c r="CT7" s="25">
        <v>58.88</v>
      </c>
      <c r="CU7" s="25">
        <v>58.16</v>
      </c>
      <c r="CV7" s="25">
        <v>56.15</v>
      </c>
      <c r="CW7" s="25">
        <v>73.37</v>
      </c>
      <c r="CX7" s="25">
        <v>73.02</v>
      </c>
      <c r="CY7" s="25">
        <v>74.73</v>
      </c>
      <c r="CZ7" s="25">
        <v>73.69</v>
      </c>
      <c r="DA7" s="25">
        <v>72.849999999999994</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2024-01-31T00:25:01Z</cp:lastPrinted>
  <dcterms:created xsi:type="dcterms:W3CDTF">2023-12-05T01:07:06Z</dcterms:created>
  <dcterms:modified xsi:type="dcterms:W3CDTF">2024-01-31T05:08:35Z</dcterms:modified>
  <cp:category/>
</cp:coreProperties>
</file>