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2.7〆】公営企業に係る経営比較分析表\"/>
    </mc:Choice>
  </mc:AlternateContent>
  <workbookProtection workbookAlgorithmName="SHA-512" workbookHashValue="TbM/ruhSC3DrppdYAO0X3lKAe/GhSuNnLlxrgG6P3AUbGc1h16wME7q1oilFazOrgq3seRmk1nqT6Fv74VKB2w==" workbookSaltValue="M/7GtXoFlKLSRpWtR63VF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<sst xmlns="http://schemas.openxmlformats.org/spreadsheetml/2006/main" count="236" uniqueCount="121">
  <si>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</si>
  <si>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</si>
  <si>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</si>
  <si>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</si>
  <si>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</si>
  <si>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</si>
  <si>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</si>
  <si>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</si>
  <si>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</si>
  <si>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</si>
  <si>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</si>
  <si>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</si>
  <si>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</si>
  <si>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</si>
  <si>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</si>
  <si>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</si>
  <si>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</si>
  <si>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</si>
  <si>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</si>
  <si>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</si>
  <si>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</si>
  <si>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</si>
  <si>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</si>
  <si>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</si>
  <si>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</si>
  <si>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</si>
  <si>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</si>
  <si>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</si>
  <si>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</si>
  <si>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</si>
  <si>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</si>
  <si>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</si>
  <si>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</si>
  <si>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</si>
  <si>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</si>
  <si>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</si>
  <si>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</si>
  <si>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</si>
  <si>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</si>
  <si>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</si>
  <si>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</si>
  <si>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</si>
  <si>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</si>
  <si>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</si>
  <si>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</si>
  <si>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</si>
  <si>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</si>
  <si>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</si>
  <si>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</si>
  <si>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</si>
  <si>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</si>
  <si>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</si>
  <si>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</si>
  <si>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</si>
  <si>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</si>
  <si>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</si>
  <si>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</si>
  <si>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</si>
  <si>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</si>
  <si>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</si>
  <si>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</si>
  <si>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</si>
  <si>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</si>
  <si>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</si>
  <si>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</si>
  <si>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</si>
  <si>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</si>
  <si>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</si>
  <si>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</si>
  <si>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</si>
  <si>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</si>
  <si>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</si>
  <si>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</si>
  <si>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</si>
  <si>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</si>
  <si>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</si>
  <si>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</si>
  <si>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</si>
  <si>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</si>
  <si>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</si>
  <si>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</si>
  <si>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</si>
  <si>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</si>
  <si>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</si>
  <si>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</si>
  <si>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</si>
  <si>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</si>
  <si>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</si>
  <si>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</si>
  <si>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</si>
  <si>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</si>
  <si>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</si>
  <si>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</si>
  <si>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</si>
  <si>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</si>
  <si>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</si>
  <si>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</si>
  <si>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</si>
  <si>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</si>
  <si>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</si>
  <si>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</si>
  <si>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</si>
  <si>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</si>
  <si>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</si>
  <si>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</si>
  <si>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</si>
  <si>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</si>
  <si>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</si>
  <si>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</si>
  <si>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</si>
  <si>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</si>
  <si>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</si>
  <si>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</si>
  <si>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</si>
  <si>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</si>
  <si>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</si>
  <si>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</si>
  <si>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</si>
  <si>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老朽化対策として、平成28年度に施設状況を踏まえた更新計画を策定し、平成29年度から実施に向けた設計積算や更新工事を実施し、令和2年度に長寿命化工事は終了した。今後については、管路や施設についても計画的な更新工事を実施していく。</t>
    <phoneticPr fontId="4"/>
  </si>
  <si>
    <t>　農業集落排水区域については、面整備率100％かつ水洗化率93.90％という高水準の整備状況である。離島や小規模集落という条件から、岩城に3施設（西部、小漕、長江）、佐島に1施設の4施設を管理しているため、維持管理費が多くかかっている。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</si>
  <si>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農業集落排水事業の経営比較分析については、会計規模が小さいため故障修繕費用などの短期的な費用上昇の影響を受けやすいことを前提に分析していく。
①【収益的収支比率】は85.99%しかなく、使用料収入だけでの経営が困難な状態で,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④【企業債残高対事業規模比率】は、全国や類似団体の平均値と比べ低い値となっている。今後、使用収入の改定等を考えていきたい。
⑤【経費回収率】は、他団体と比較したが処理面積が狭く区域内人口も少ない状況で、処理施設が複数稼働している為、他団体に比べて経費が多くかかってしまう。また使用料収入については、今後料金改定を検討し、適正な収入を確保し経営改善を図る。　
⑥【汚水処理原価】は、399円と前年度に比べ、8.58円減少している。委託料の減少による汚水処理費の減少に伴うものである。
⑦【施設利用率】は、42.66％と全国や類似団体の平均値より低く、高齢社会と人口減少による処理水量の減少により現施設の処理能力とに乖離が生じていることを示しているため、将来的に施設能力の見直しなどを検討する必要がある。
⑧【水洗化率】は、93.90％と全国や類似団体の平均を上回る高水準を維持している。今後も未接続減少に向けて取り組んでいきたい。</t>
    <rPh sb="250" eb="251">
      <t>ヒク</t>
    </rPh>
    <rPh sb="426" eb="428">
      <t>ゲンショウ</t>
    </rPh>
    <rPh sb="433" eb="436">
      <t>イタクリョウ</t>
    </rPh>
    <rPh sb="437" eb="439">
      <t>ゲンショウ</t>
    </rPh>
    <rPh sb="448" eb="450">
      <t>ゲンショウ</t>
    </rPh>
    <rPh sb="451" eb="452">
      <t>トモナ</t>
    </rPh>
    <rPh sb="525" eb="527">
      <t>カイリ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</si>
</sst>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4A-4C5B-BF32-2F9587D98B0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A64A-4C5B-BF32-2F9587D98B0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44.05</c:v>
                </c:pt>
                <c:pt idx="1">
                  <c:v>46.63</c:v>
                </c:pt>
                <c:pt idx="2">
                  <c:v>48.81</c:v>
                </c:pt>
                <c:pt idx="3">
                  <c:v>47.62</c:v>
                </c:pt>
                <c:pt idx="4">
                  <c:v>42.66</c:v>
                </c:pt>
              </c:numCache>
            </c:numRef>
          </c:val>
          <c:extLst>
            <c:ext xmlns:c16="http://schemas.microsoft.com/office/drawing/2014/chart" uri="{C3380CC4-5D6E-409C-BE32-E72D297353CC}">
              <c16:uniqueId val="{00000000-9919-4715-88EB-A3981F0C4FB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9919-4715-88EB-A3981F0C4FB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91.45</c:v>
                </c:pt>
                <c:pt idx="1">
                  <c:v>91.42</c:v>
                </c:pt>
                <c:pt idx="2">
                  <c:v>91.16</c:v>
                </c:pt>
                <c:pt idx="3">
                  <c:v>93.77</c:v>
                </c:pt>
                <c:pt idx="4">
                  <c:v>93.9</c:v>
                </c:pt>
              </c:numCache>
            </c:numRef>
          </c:val>
          <c:extLst>
            <c:ext xmlns:c16="http://schemas.microsoft.com/office/drawing/2014/chart" uri="{C3380CC4-5D6E-409C-BE32-E72D297353CC}">
              <c16:uniqueId val="{00000000-17DB-49C2-B3D4-5C3067AAC76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17DB-49C2-B3D4-5C3067AAC76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68.790000000000006</c:v>
                </c:pt>
                <c:pt idx="1">
                  <c:v>101.19</c:v>
                </c:pt>
                <c:pt idx="2">
                  <c:v>65.010000000000005</c:v>
                </c:pt>
                <c:pt idx="3">
                  <c:v>84.31</c:v>
                </c:pt>
                <c:pt idx="4">
                  <c:v>85.99</c:v>
                </c:pt>
              </c:numCache>
            </c:numRef>
          </c:val>
          <c:extLst>
            <c:ext xmlns:c16="http://schemas.microsoft.com/office/drawing/2014/chart" uri="{C3380CC4-5D6E-409C-BE32-E72D297353CC}">
              <c16:uniqueId val="{00000000-C596-49E5-AE4D-FE5140B357F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96-49E5-AE4D-FE5140B357F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CE-4D35-9601-298217B406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CE-4D35-9601-298217B406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35-4C91-9C02-38CE9E297E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35-4C91-9C02-38CE9E297E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07-425F-8C16-C8127A2BE2E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07-425F-8C16-C8127A2BE2E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85-46C4-BA23-9554EEE1503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85-46C4-BA23-9554EEE1503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1706.99</c:v>
                </c:pt>
                <c:pt idx="1">
                  <c:v>17.8</c:v>
                </c:pt>
                <c:pt idx="2">
                  <c:v>573.52</c:v>
                </c:pt>
                <c:pt idx="3">
                  <c:v>1208.28</c:v>
                </c:pt>
                <c:pt idx="4">
                  <c:v>607.28</c:v>
                </c:pt>
              </c:numCache>
            </c:numRef>
          </c:val>
          <c:extLst>
            <c:ext xmlns:c16="http://schemas.microsoft.com/office/drawing/2014/chart" uri="{C3380CC4-5D6E-409C-BE32-E72D297353CC}">
              <c16:uniqueId val="{00000000-5527-4F78-95DF-2AB0AA14DB8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5527-4F78-95DF-2AB0AA14DB8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37.33</c:v>
                </c:pt>
                <c:pt idx="1">
                  <c:v>36.01</c:v>
                </c:pt>
                <c:pt idx="2">
                  <c:v>38.03</c:v>
                </c:pt>
                <c:pt idx="3">
                  <c:v>31.08</c:v>
                </c:pt>
                <c:pt idx="4">
                  <c:v>32.130000000000003</c:v>
                </c:pt>
              </c:numCache>
            </c:numRef>
          </c:val>
          <c:extLst>
            <c:ext xmlns:c16="http://schemas.microsoft.com/office/drawing/2014/chart" uri="{C3380CC4-5D6E-409C-BE32-E72D297353CC}">
              <c16:uniqueId val="{00000000-E473-454C-A4D2-14562BE810F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E473-454C-A4D2-14562BE810F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330.7</c:v>
                </c:pt>
                <c:pt idx="1">
                  <c:v>344.41</c:v>
                </c:pt>
                <c:pt idx="2">
                  <c:v>331.85</c:v>
                </c:pt>
                <c:pt idx="3">
                  <c:v>408.57</c:v>
                </c:pt>
                <c:pt idx="4">
                  <c:v>399.99</c:v>
                </c:pt>
              </c:numCache>
            </c:numRef>
          </c:val>
          <c:extLst>
            <c:ext xmlns:c16="http://schemas.microsoft.com/office/drawing/2014/chart" uri="{C3380CC4-5D6E-409C-BE32-E72D297353CC}">
              <c16:uniqueId val="{00000000-0D61-4637-A2FB-7C60751CB6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0D61-4637-A2FB-7C60751CB6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T9" zoomScale="110" zoomScaleNormal="11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上島町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6283</v>
      </c>
      <c r="AM8" s="46"/>
      <c r="AN8" s="46"/>
      <c r="AO8" s="46"/>
      <c r="AP8" s="46"/>
      <c r="AQ8" s="46"/>
      <c r="AR8" s="46"/>
      <c r="AS8" s="46"/>
      <c r="AT8" s="45">
        <f>データ!T6</f>
        <v>30.38</v>
      </c>
      <c r="AU8" s="45"/>
      <c r="AV8" s="45"/>
      <c r="AW8" s="45"/>
      <c r="AX8" s="45"/>
      <c r="AY8" s="45"/>
      <c r="AZ8" s="45"/>
      <c r="BA8" s="45"/>
      <c r="BB8" s="45">
        <f>データ!U6</f>
        <v>206.81</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15.88</v>
      </c>
      <c r="Q10" s="45"/>
      <c r="R10" s="45"/>
      <c r="S10" s="45"/>
      <c r="T10" s="45"/>
      <c r="U10" s="45"/>
      <c r="V10" s="45"/>
      <c r="W10" s="45">
        <f>データ!Q6</f>
        <v>99.61</v>
      </c>
      <c r="X10" s="45"/>
      <c r="Y10" s="45"/>
      <c r="Z10" s="45"/>
      <c r="AA10" s="45"/>
      <c r="AB10" s="45"/>
      <c r="AC10" s="45"/>
      <c r="AD10" s="46">
        <f>データ!R6</f>
        <v>2200</v>
      </c>
      <c r="AE10" s="46"/>
      <c r="AF10" s="46"/>
      <c r="AG10" s="46"/>
      <c r="AH10" s="46"/>
      <c r="AI10" s="46"/>
      <c r="AJ10" s="46"/>
      <c r="AK10" s="2"/>
      <c r="AL10" s="46">
        <f>データ!V6</f>
        <v>983</v>
      </c>
      <c r="AM10" s="46"/>
      <c r="AN10" s="46"/>
      <c r="AO10" s="46"/>
      <c r="AP10" s="46"/>
      <c r="AQ10" s="46"/>
      <c r="AR10" s="46"/>
      <c r="AS10" s="46"/>
      <c r="AT10" s="45">
        <f>データ!W6</f>
        <v>0.64</v>
      </c>
      <c r="AU10" s="45"/>
      <c r="AV10" s="45"/>
      <c r="AW10" s="45"/>
      <c r="AX10" s="45"/>
      <c r="AY10" s="45"/>
      <c r="AZ10" s="45"/>
      <c r="BA10" s="45"/>
      <c r="BB10" s="45">
        <f>データ!X6</f>
        <v>1535.94</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BxQhlSLn9XSI75JmilXooap7qfMGHBMY537ETpVxJetK+Fj70VkiG5vzku8X604ln51olhK+uH5xZ3Upj5JMwg==" saltValue="RucMxHdp2XEd/fWnMEBU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383562</v>
      </c>
      <c r="D6" s="19">
        <f t="shared" si="3"/>
        <v>47</v>
      </c>
      <c r="E6" s="19">
        <f t="shared" si="3"/>
        <v>17</v>
      </c>
      <c r="F6" s="19">
        <f t="shared" si="3"/>
        <v>5</v>
      </c>
      <c r="G6" s="19">
        <f t="shared" si="3"/>
        <v>0</v>
      </c>
      <c r="H6" s="19" t="str">
        <f t="shared" si="3"/>
        <v>愛媛県　上島町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15.88</v>
      </c>
      <c r="Q6" s="20">
        <f t="shared" si="3"/>
        <v>99.61</v>
      </c>
      <c r="R6" s="20">
        <f t="shared" si="3"/>
        <v>2200</v>
      </c>
      <c r="S6" s="20">
        <f t="shared" si="3"/>
        <v>6283</v>
      </c>
      <c r="T6" s="20">
        <f t="shared" si="3"/>
        <v>30.38</v>
      </c>
      <c r="U6" s="20">
        <f t="shared" si="3"/>
        <v>206.81</v>
      </c>
      <c r="V6" s="20">
        <f t="shared" si="3"/>
        <v>983</v>
      </c>
      <c r="W6" s="20">
        <f t="shared" si="3"/>
        <v>0.64</v>
      </c>
      <c r="X6" s="20">
        <f t="shared" si="3"/>
        <v>1535.94</v>
      </c>
      <c r="Y6" s="21">
        <f>IF(Y7="",NA(),Y7)</f>
        <v>68.790000000000006</v>
      </c>
      <c r="Z6" s="21">
        <f t="shared" ref="Z6:AH6" si="4">IF(Z7="",NA(),Z7)</f>
        <v>101.19</v>
      </c>
      <c r="AA6" s="21">
        <f t="shared" si="4"/>
        <v>65.010000000000005</v>
      </c>
      <c r="AB6" s="21">
        <f t="shared" si="4"/>
        <v>84.31</v>
      </c>
      <c r="AC6" s="21">
        <f t="shared" si="4"/>
        <v>85.99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1706.99</v>
      </c>
      <c r="BG6" s="21">
        <f t="shared" ref="BG6:BO6" si="7">IF(BG7="",NA(),BG7)</f>
        <v>17.8</v>
      </c>
      <c r="BH6" s="21">
        <f t="shared" si="7"/>
        <v>573.52</v>
      </c>
      <c r="BI6" s="21">
        <f t="shared" si="7"/>
        <v>1208.28</v>
      </c>
      <c r="BJ6" s="21">
        <f t="shared" si="7"/>
        <v>607.28</v>
      </c>
      <c r="BK6" s="21">
        <f t="shared" si="7"/>
        <v>789.46</v>
      </c>
      <c r="BL6" s="21">
        <f t="shared" si="7"/>
        <v>826.83</v>
      </c>
      <c r="BM6" s="21">
        <f t="shared" si="7"/>
        <v>867.83</v>
      </c>
      <c r="BN6" s="21">
        <f t="shared" si="7"/>
        <v>791.76</v>
      </c>
      <c r="BO6" s="21">
        <f t="shared" si="7"/>
        <v>900.82</v>
      </c>
      <c r="BP6" s="20" t="str">
        <f>IF(BP7="","",IF(BP7="-","【-】","【"&amp;SUBSTITUTE(TEXT(BP7,"#,##0.00"),"-","△")&amp;"】"))</f>
        <v>【809.19】</v>
      </c>
      <c r="BQ6" s="21">
        <f>IF(BQ7="",NA(),BQ7)</f>
        <v>37.33</v>
      </c>
      <c r="BR6" s="21">
        <f t="shared" ref="BR6:BZ6" si="8">IF(BR7="",NA(),BR7)</f>
        <v>36.01</v>
      </c>
      <c r="BS6" s="21">
        <f t="shared" si="8"/>
        <v>38.03</v>
      </c>
      <c r="BT6" s="21">
        <f t="shared" si="8"/>
        <v>31.08</v>
      </c>
      <c r="BU6" s="21">
        <f t="shared" si="8"/>
        <v>32.130000000000003</v>
      </c>
      <c r="BV6" s="21">
        <f t="shared" si="8"/>
        <v>57.77</v>
      </c>
      <c r="BW6" s="21">
        <f t="shared" si="8"/>
        <v>57.31</v>
      </c>
      <c r="BX6" s="21">
        <f t="shared" si="8"/>
        <v>57.08</v>
      </c>
      <c r="BY6" s="21">
        <f t="shared" si="8"/>
        <v>56.26</v>
      </c>
      <c r="BZ6" s="21">
        <f t="shared" si="8"/>
        <v>52.94</v>
      </c>
      <c r="CA6" s="20" t="str">
        <f>IF(CA7="","",IF(CA7="-","【-】","【"&amp;SUBSTITUTE(TEXT(CA7,"#,##0.00"),"-","△")&amp;"】"))</f>
        <v>【57.02】</v>
      </c>
      <c r="CB6" s="21">
        <f>IF(CB7="",NA(),CB7)</f>
        <v>330.7</v>
      </c>
      <c r="CC6" s="21">
        <f t="shared" ref="CC6:CK6" si="9">IF(CC7="",NA(),CC7)</f>
        <v>344.41</v>
      </c>
      <c r="CD6" s="21">
        <f t="shared" si="9"/>
        <v>331.85</v>
      </c>
      <c r="CE6" s="21">
        <f t="shared" si="9"/>
        <v>408.57</v>
      </c>
      <c r="CF6" s="21">
        <f t="shared" si="9"/>
        <v>399.99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44.05</v>
      </c>
      <c r="CN6" s="21">
        <f t="shared" ref="CN6:CV6" si="10">IF(CN7="",NA(),CN7)</f>
        <v>46.63</v>
      </c>
      <c r="CO6" s="21">
        <f t="shared" si="10"/>
        <v>48.81</v>
      </c>
      <c r="CP6" s="21">
        <f t="shared" si="10"/>
        <v>47.62</v>
      </c>
      <c r="CQ6" s="21">
        <f t="shared" si="10"/>
        <v>42.66</v>
      </c>
      <c r="CR6" s="21">
        <f t="shared" si="10"/>
        <v>50.68</v>
      </c>
      <c r="CS6" s="21">
        <f t="shared" si="10"/>
        <v>50.14</v>
      </c>
      <c r="CT6" s="21">
        <f t="shared" si="10"/>
        <v>54.83</v>
      </c>
      <c r="CU6" s="21">
        <f t="shared" si="10"/>
        <v>66.53</v>
      </c>
      <c r="CV6" s="21">
        <f t="shared" si="10"/>
        <v>52.35</v>
      </c>
      <c r="CW6" s="20" t="str">
        <f>IF(CW7="","",IF(CW7="-","【-】","【"&amp;SUBSTITUTE(TEXT(CW7,"#,##0.00"),"-","△")&amp;"】"))</f>
        <v>【52.55】</v>
      </c>
      <c r="CX6" s="21">
        <f>IF(CX7="",NA(),CX7)</f>
        <v>91.45</v>
      </c>
      <c r="CY6" s="21">
        <f t="shared" ref="CY6:DG6" si="11">IF(CY7="",NA(),CY7)</f>
        <v>91.42</v>
      </c>
      <c r="CZ6" s="21">
        <f t="shared" si="11"/>
        <v>91.16</v>
      </c>
      <c r="DA6" s="21">
        <f t="shared" si="11"/>
        <v>93.77</v>
      </c>
      <c r="DB6" s="21">
        <f t="shared" si="11"/>
        <v>93.9</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383562</v>
      </c>
      <c r="D7" s="23">
        <v>47</v>
      </c>
      <c r="E7" s="23">
        <v>17</v>
      </c>
      <c r="F7" s="23">
        <v>5</v>
      </c>
      <c r="G7" s="23">
        <v>0</v>
      </c>
      <c r="H7" s="23" t="s">
        <v>99</v>
      </c>
      <c r="I7" s="23" t="s">
        <v>100</v>
      </c>
      <c r="J7" s="23" t="s">
        <v>101</v>
      </c>
      <c r="K7" s="23" t="s">
        <v>102</v>
      </c>
      <c r="L7" s="23" t="s">
        <v>103</v>
      </c>
      <c r="M7" s="23" t="s">
        <v>104</v>
      </c>
      <c r="N7" s="24" t="s">
        <v>105</v>
      </c>
      <c r="O7" s="24" t="s">
        <v>106</v>
      </c>
      <c r="P7" s="24">
        <v>15.88</v>
      </c>
      <c r="Q7" s="24">
        <v>99.61</v>
      </c>
      <c r="R7" s="24">
        <v>2200</v>
      </c>
      <c r="S7" s="24">
        <v>6283</v>
      </c>
      <c r="T7" s="24">
        <v>30.38</v>
      </c>
      <c r="U7" s="24">
        <v>206.81</v>
      </c>
      <c r="V7" s="24">
        <v>983</v>
      </c>
      <c r="W7" s="24">
        <v>0.64</v>
      </c>
      <c r="X7" s="24">
        <v>1535.94</v>
      </c>
      <c r="Y7" s="24">
        <v>68.790000000000006</v>
      </c>
      <c r="Z7" s="24">
        <v>101.19</v>
      </c>
      <c r="AA7" s="24">
        <v>65.010000000000005</v>
      </c>
      <c r="AB7" s="24">
        <v>84.31</v>
      </c>
      <c r="AC7" s="24">
        <v>85.99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1706.99</v>
      </c>
      <c r="BG7" s="24">
        <v>17.8</v>
      </c>
      <c r="BH7" s="24">
        <v>573.52</v>
      </c>
      <c r="BI7" s="24">
        <v>1208.28</v>
      </c>
      <c r="BJ7" s="24">
        <v>607.28</v>
      </c>
      <c r="BK7" s="24">
        <v>789.46</v>
      </c>
      <c r="BL7" s="24">
        <v>826.83</v>
      </c>
      <c r="BM7" s="24">
        <v>867.83</v>
      </c>
      <c r="BN7" s="24">
        <v>791.76</v>
      </c>
      <c r="BO7" s="24">
        <v>900.82</v>
      </c>
      <c r="BP7" s="24">
        <v>809.19</v>
      </c>
      <c r="BQ7" s="24">
        <v>37.33</v>
      </c>
      <c r="BR7" s="24">
        <v>36.01</v>
      </c>
      <c r="BS7" s="24">
        <v>38.03</v>
      </c>
      <c r="BT7" s="24">
        <v>31.08</v>
      </c>
      <c r="BU7" s="24">
        <v>32.130000000000003</v>
      </c>
      <c r="BV7" s="24">
        <v>57.77</v>
      </c>
      <c r="BW7" s="24">
        <v>57.31</v>
      </c>
      <c r="BX7" s="24">
        <v>57.08</v>
      </c>
      <c r="BY7" s="24">
        <v>56.26</v>
      </c>
      <c r="BZ7" s="24">
        <v>52.94</v>
      </c>
      <c r="CA7" s="24">
        <v>57.02</v>
      </c>
      <c r="CB7" s="24">
        <v>330.7</v>
      </c>
      <c r="CC7" s="24">
        <v>344.41</v>
      </c>
      <c r="CD7" s="24">
        <v>331.85</v>
      </c>
      <c r="CE7" s="24">
        <v>408.57</v>
      </c>
      <c r="CF7" s="24">
        <v>399.99</v>
      </c>
      <c r="CG7" s="24">
        <v>274.35000000000002</v>
      </c>
      <c r="CH7" s="24">
        <v>273.52</v>
      </c>
      <c r="CI7" s="24">
        <v>274.99</v>
      </c>
      <c r="CJ7" s="24">
        <v>282.08999999999997</v>
      </c>
      <c r="CK7" s="24">
        <v>303.27999999999997</v>
      </c>
      <c r="CL7" s="24">
        <v>273.68</v>
      </c>
      <c r="CM7" s="24">
        <v>44.05</v>
      </c>
      <c r="CN7" s="24">
        <v>46.63</v>
      </c>
      <c r="CO7" s="24">
        <v>48.81</v>
      </c>
      <c r="CP7" s="24">
        <v>47.62</v>
      </c>
      <c r="CQ7" s="24">
        <v>42.66</v>
      </c>
      <c r="CR7" s="24">
        <v>50.68</v>
      </c>
      <c r="CS7" s="24">
        <v>50.14</v>
      </c>
      <c r="CT7" s="24">
        <v>54.83</v>
      </c>
      <c r="CU7" s="24">
        <v>66.53</v>
      </c>
      <c r="CV7" s="24">
        <v>52.35</v>
      </c>
      <c r="CW7" s="24">
        <v>52.55</v>
      </c>
      <c r="CX7" s="24">
        <v>91.45</v>
      </c>
      <c r="CY7" s="24">
        <v>91.42</v>
      </c>
      <c r="CZ7" s="24">
        <v>91.16</v>
      </c>
      <c r="DA7" s="24">
        <v>93.77</v>
      </c>
      <c r="DB7" s="24">
        <v>93.9</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2024-02-12T23:25:18Z</cp:lastPrinted>
  <dcterms:created xsi:type="dcterms:W3CDTF">2023-12-12T02:55:51Z</dcterms:created>
  <dcterms:modified xsi:type="dcterms:W3CDTF">2024-02-12T23:26:04Z</dcterms:modified>
  <cp:category/>
</cp:coreProperties>
</file>