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E18\share\新データ保管\2-5 増田\77 調査・報告・通知・なんかの会関係\県より\（R05）2024.01.17.公営企業に係る「経営比較分析表（令和4年度決算）」の分析について\"/>
    </mc:Choice>
  </mc:AlternateContent>
  <xr:revisionPtr revIDLastSave="0" documentId="13_ncr:1_{0FD04E2E-59CC-48C0-B5A8-9E23A81732ED}" xr6:coauthVersionLast="43" xr6:coauthVersionMax="43" xr10:uidLastSave="{00000000-0000-0000-0000-000000000000}"/>
  <workbookProtection workbookAlgorithmName="SHA-512" workbookHashValue="YbzkIjUmcBlntJbu91a22eDSknPhWVK6t0yv475s7NAfrHF+g3nxFtTiSAgAOvH49qyDUcEhy4gygH+o4629kA==" workbookSaltValue="FzCjdGmvdlbDZCAelINHFw==" workbookSpinCount="100000" lockStructure="1"/>
  <bookViews>
    <workbookView xWindow="870" yWindow="45" windowWidth="18210" windowHeight="206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F85" i="4"/>
  <c r="E85" i="4"/>
  <c r="BB10" i="4"/>
  <c r="AT10" i="4"/>
  <c r="AL10" i="4"/>
  <c r="W10" i="4"/>
  <c r="P10" i="4"/>
  <c r="AL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<sst xmlns="http://schemas.openxmlformats.org/spreadsheetml/2006/main" count="228" uniqueCount="113">
  <si>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</si>
  <si>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</si>
  <si>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</si>
  <si>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</si>
  <si>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</si>
  <si>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</si>
  <si>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</si>
  <si>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</si>
  <si>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</si>
  <si>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</si>
  <si>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</si>
  <si>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</si>
  <si>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</si>
  <si>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</si>
  <si>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</si>
  <si>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</si>
  <si>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</si>
  <si>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</si>
  <si>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</si>
  <si>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</si>
  <si>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</si>
  <si>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</si>
  <si>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</si>
  <si>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</si>
  <si>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</si>
  <si>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</si>
  <si>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</si>
  <si>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</si>
  <si>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</si>
  <si>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</si>
  <si>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</si>
  <si>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</si>
  <si>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</si>
  <si>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</si>
  <si>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</si>
  <si>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</si>
  <si>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</si>
  <si>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</si>
  <si>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</si>
  <si>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</si>
  <si>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</si>
  <si>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</si>
  <si>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</si>
  <si>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</si>
  <si>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</si>
  <si>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</si>
  <si>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</si>
  <si>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</si>
  <si>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</si>
  <si>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</si>
  <si>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</si>
  <si>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</si>
  <si>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</si>
  <si>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</si>
  <si>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</si>
  <si>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</si>
  <si>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</si>
  <si>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</si>
  <si>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</si>
  <si>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</si>
  <si>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</si>
  <si>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</si>
  <si>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</si>
  <si>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</si>
  <si>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</si>
  <si>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</si>
  <si>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</si>
  <si>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</si>
  <si>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</si>
  <si>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</si>
  <si>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</si>
  <si>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</si>
  <si>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</si>
  <si>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</si>
  <si>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</si>
  <si>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</si>
  <si>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</si>
  <si>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</si>
  <si>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</si>
  <si>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</si>
  <si>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</si>
  <si>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</si>
  <si>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</si>
  <si>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</si>
  <si>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</si>
  <si>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</si>
  <si>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</si>
  <si>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</si>
  <si>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</si>
  <si>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</si>
  <si>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</si>
  <si>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</si>
  <si>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</si>
  <si>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</si>
  <si>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</si>
  <si>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</si>
  <si>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</si>
  <si>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</si>
  <si>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</si>
  <si>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</si>
  <si>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</si>
  <si>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</si>
  <si>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</si>
  <si>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</si>
  <si>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</si>
  <si>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</si>
  <si>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</si>
  <si>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</si>
  <si>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</si>
  <si>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</si>
  <si>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全国的に施設の老朽化が進展する中、本市は『①有形固定資産減価償却率』『②管路経年化率』は全国平均、類似団体平均値と比べると低い水準ではあるが、近年は横ばいで推移している。また、施設の更新基準については、実使用年数に基づき独自の更新基準を設定している。
　『③管路更新率』については、平均値より高いが水道水の安定供給のために、財源の問題もあるが、目標値1.10％として管路更新のスピードアップを図っていく。
</t>
    <rPh sb="1" eb="4">
      <t>ゼンコクテキ</t>
    </rPh>
    <rPh sb="5" eb="7">
      <t>シセツ</t>
    </rPh>
    <rPh sb="8" eb="11">
      <t>ロウキュウカ</t>
    </rPh>
    <rPh sb="12" eb="14">
      <t>シンテン</t>
    </rPh>
    <rPh sb="16" eb="17">
      <t>ナカ</t>
    </rPh>
    <rPh sb="18" eb="20">
      <t>ホンシ</t>
    </rPh>
    <rPh sb="58" eb="59">
      <t>クラ</t>
    </rPh>
    <rPh sb="62" eb="63">
      <t>ヒク</t>
    </rPh>
    <rPh sb="64" eb="66">
      <t>スイジュン</t>
    </rPh>
    <rPh sb="72" eb="74">
      <t>キンネン</t>
    </rPh>
    <rPh sb="75" eb="76">
      <t>ヨコ</t>
    </rPh>
    <rPh sb="79" eb="81">
      <t>スイイ</t>
    </rPh>
    <rPh sb="142" eb="145">
      <t>ヘイキンチ</t>
    </rPh>
    <rPh sb="147" eb="148">
      <t>タカ</t>
    </rPh>
    <rPh sb="150" eb="153">
      <t>スイドウスイ</t>
    </rPh>
    <rPh sb="154" eb="156">
      <t>アンテイ</t>
    </rPh>
    <rPh sb="156" eb="158">
      <t>キョウキュウ</t>
    </rPh>
    <rPh sb="163" eb="165">
      <t>ザイゲン</t>
    </rPh>
    <rPh sb="166" eb="168">
      <t>モンダイ</t>
    </rPh>
    <rPh sb="173" eb="176">
      <t>モクヒョウチ</t>
    </rPh>
    <rPh sb="184" eb="186">
      <t>カンロ</t>
    </rPh>
    <rPh sb="186" eb="188">
      <t>コウシン</t>
    </rPh>
    <rPh sb="197" eb="198">
      <t>ハカ</t>
    </rPh>
    <phoneticPr fontId="4"/>
  </si>
  <si>
    <t>　本市では令和2年4月より市内全ての簡易水道事業を水道事業へ統合したため、令和2年以降数値が大きく変わっているものもある。
　『①経常収支比率』は改善したが、『⑤料金回収率』は依然として100％を下回っており、料金収入以外の収入（他会計繰入金等）で賄われていることを示している。『③流動比率』は平均値より低く減少傾向であるが、100％を大きく上回り財務の安全性は確保されている。『④企業債残高対給水収益比率』は、給水収益が減少していることから増加となった。『⑥給水原価』は前年水準を維持しており類似団体と比べ、少し良い結果となった。『⑦施設利用率』は平均値を下回り、水需要減少のため今年度も減少した。そのため、施設の更新に合わせて施設規模の見直しを図り、施設の統廃合・ダウンサウジング等を視野に入れた適正化に取り組む必要がある。『⑧有収率』は、漏水調査や老朽管更新を行っており、前年と比べ改善はしたが、平均値より低いため、今後も引き続き漏水対策を計画的に推進し、事業効率を図っていく。</t>
    <rPh sb="73" eb="75">
      <t>カイゼン</t>
    </rPh>
    <rPh sb="88" eb="90">
      <t>イゼン</t>
    </rPh>
    <rPh sb="98" eb="100">
      <t>シタマワ</t>
    </rPh>
    <rPh sb="105" eb="107">
      <t>リョウキン</t>
    </rPh>
    <rPh sb="107" eb="109">
      <t>シュウニュウ</t>
    </rPh>
    <rPh sb="109" eb="111">
      <t>イガイ</t>
    </rPh>
    <rPh sb="112" eb="114">
      <t>シュウニュウ</t>
    </rPh>
    <rPh sb="115" eb="116">
      <t>タ</t>
    </rPh>
    <rPh sb="116" eb="118">
      <t>カイケイ</t>
    </rPh>
    <rPh sb="118" eb="120">
      <t>クリイレ</t>
    </rPh>
    <rPh sb="120" eb="121">
      <t>キン</t>
    </rPh>
    <rPh sb="121" eb="122">
      <t>トウ</t>
    </rPh>
    <rPh sb="124" eb="125">
      <t>マカナ</t>
    </rPh>
    <rPh sb="133" eb="134">
      <t>シメ</t>
    </rPh>
    <rPh sb="206" eb="208">
      <t>キュウスイ</t>
    </rPh>
    <rPh sb="208" eb="210">
      <t>シュウエキ</t>
    </rPh>
    <rPh sb="211" eb="213">
      <t>ゲンショウ</t>
    </rPh>
    <rPh sb="221" eb="223">
      <t>ゾウカ</t>
    </rPh>
    <rPh sb="230" eb="232">
      <t>キュウスイ</t>
    </rPh>
    <rPh sb="232" eb="234">
      <t>ゲンカ</t>
    </rPh>
    <rPh sb="247" eb="249">
      <t>ルイジ</t>
    </rPh>
    <rPh sb="249" eb="251">
      <t>ダンタイ</t>
    </rPh>
    <rPh sb="252" eb="253">
      <t>クラ</t>
    </rPh>
    <rPh sb="255" eb="256">
      <t>スコ</t>
    </rPh>
    <rPh sb="257" eb="258">
      <t>ヨ</t>
    </rPh>
    <rPh sb="259" eb="261">
      <t>ケッカ</t>
    </rPh>
    <rPh sb="283" eb="284">
      <t>ミズ</t>
    </rPh>
    <rPh sb="284" eb="286">
      <t>ジュヨウ</t>
    </rPh>
    <rPh sb="291" eb="294">
      <t>コンネンド</t>
    </rPh>
    <rPh sb="295" eb="297">
      <t>ゲンショウ</t>
    </rPh>
    <rPh sb="389" eb="391">
      <t>ゼンネン</t>
    </rPh>
    <rPh sb="392" eb="393">
      <t>クラ</t>
    </rPh>
    <rPh sb="394" eb="396">
      <t>カイゼン</t>
    </rPh>
    <rPh sb="403" eb="404">
      <t>アタイ</t>
    </rPh>
    <phoneticPr fontId="4"/>
  </si>
  <si>
    <t>　令和2年4月より市内全ての簡易水道事業を水道事業へ統合し、令和3年3月には「大洲市水道ビジョン（水道事業経営戦略）」を策定した。「安心・安全で良質な水の安定供給」を理想像に掲げ、経営健全化を進めている。また、発生が懸念される南海トラフ地震や西日本豪雨災害の被災経験を踏まえた災害対策の充実も図っているが、計画的な更新と併せて財源確保が必要である。そのため、適正な水道料金について大洲市水道事業経営審議会にて審議をしていた結果、令和6年4月から料金改定となった。今後もおよそ4年毎に、適正な水道料金について検討していく予定である。</t>
    <rPh sb="179" eb="181">
      <t>テキセイ</t>
    </rPh>
    <rPh sb="182" eb="184">
      <t>スイドウ</t>
    </rPh>
    <rPh sb="184" eb="186">
      <t>リョウキン</t>
    </rPh>
    <rPh sb="190" eb="193">
      <t>オオズシ</t>
    </rPh>
    <rPh sb="193" eb="195">
      <t>スイドウ</t>
    </rPh>
    <rPh sb="195" eb="197">
      <t>ジギョウ</t>
    </rPh>
    <rPh sb="197" eb="199">
      <t>ケイエイ</t>
    </rPh>
    <rPh sb="199" eb="202">
      <t>シンギカイ</t>
    </rPh>
    <rPh sb="204" eb="206">
      <t>シンギ</t>
    </rPh>
    <rPh sb="211" eb="213">
      <t>ケッカ</t>
    </rPh>
    <rPh sb="214" eb="216">
      <t>レイワ</t>
    </rPh>
    <rPh sb="217" eb="218">
      <t>ネン</t>
    </rPh>
    <rPh sb="219" eb="220">
      <t>ガツ</t>
    </rPh>
    <rPh sb="222" eb="224">
      <t>リョウキン</t>
    </rPh>
    <rPh sb="224" eb="226">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</si>
</sst>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1.18</c:v>
                </c:pt>
                <c:pt idx="1">
                  <c:v>1.24</c:v>
                </c:pt>
                <c:pt idx="2">
                  <c:v>0.36</c:v>
                </c:pt>
                <c:pt idx="3">
                  <c:v>0.76</c:v>
                </c:pt>
                <c:pt idx="4">
                  <c:v>0.76</c:v>
                </c:pt>
              </c:numCache>
            </c:numRef>
          </c:val>
          <c:extLst>
            <c:ext xmlns:c16="http://schemas.microsoft.com/office/drawing/2014/chart" uri="{C3380CC4-5D6E-409C-BE32-E72D297353CC}">
              <c16:uniqueId val="{00000000-B898-4E24-AE54-3AD0D1F74C3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B898-4E24-AE54-3AD0D1F74C3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41.29</c:v>
                </c:pt>
                <c:pt idx="1">
                  <c:v>39.56</c:v>
                </c:pt>
                <c:pt idx="2">
                  <c:v>46.65</c:v>
                </c:pt>
                <c:pt idx="3">
                  <c:v>44.22</c:v>
                </c:pt>
                <c:pt idx="4">
                  <c:v>43.24</c:v>
                </c:pt>
              </c:numCache>
            </c:numRef>
          </c:val>
          <c:extLst>
            <c:ext xmlns:c16="http://schemas.microsoft.com/office/drawing/2014/chart" uri="{C3380CC4-5D6E-409C-BE32-E72D297353CC}">
              <c16:uniqueId val="{00000000-FE47-469A-BE1C-D7541A28999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FE47-469A-BE1C-D7541A28999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70.84</c:v>
                </c:pt>
                <c:pt idx="1">
                  <c:v>71.89</c:v>
                </c:pt>
                <c:pt idx="2">
                  <c:v>75.81</c:v>
                </c:pt>
                <c:pt idx="3">
                  <c:v>73.86</c:v>
                </c:pt>
                <c:pt idx="4">
                  <c:v>74.14</c:v>
                </c:pt>
              </c:numCache>
            </c:numRef>
          </c:val>
          <c:extLst>
            <c:ext xmlns:c16="http://schemas.microsoft.com/office/drawing/2014/chart" uri="{C3380CC4-5D6E-409C-BE32-E72D297353CC}">
              <c16:uniqueId val="{00000000-BD25-4ACE-80DA-DA818D95AAB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BD25-4ACE-80DA-DA818D95AAB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105.3</c:v>
                </c:pt>
                <c:pt idx="1">
                  <c:v>101.41</c:v>
                </c:pt>
                <c:pt idx="2">
                  <c:v>100.15</c:v>
                </c:pt>
                <c:pt idx="3">
                  <c:v>103.85</c:v>
                </c:pt>
                <c:pt idx="4">
                  <c:v>105.19</c:v>
                </c:pt>
              </c:numCache>
            </c:numRef>
          </c:val>
          <c:extLst>
            <c:ext xmlns:c16="http://schemas.microsoft.com/office/drawing/2014/chart" uri="{C3380CC4-5D6E-409C-BE32-E72D297353CC}">
              <c16:uniqueId val="{00000000-32F4-49D0-B76E-8D3B00082C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32F4-49D0-B76E-8D3B00082C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53.03</c:v>
                </c:pt>
                <c:pt idx="1">
                  <c:v>51.8</c:v>
                </c:pt>
                <c:pt idx="2">
                  <c:v>46.26</c:v>
                </c:pt>
                <c:pt idx="3">
                  <c:v>46.68</c:v>
                </c:pt>
                <c:pt idx="4">
                  <c:v>46.62</c:v>
                </c:pt>
              </c:numCache>
            </c:numRef>
          </c:val>
          <c:extLst>
            <c:ext xmlns:c16="http://schemas.microsoft.com/office/drawing/2014/chart" uri="{C3380CC4-5D6E-409C-BE32-E72D297353CC}">
              <c16:uniqueId val="{00000000-0C04-45C3-A588-64BF65109C2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0C04-45C3-A588-64BF65109C2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30.15</c:v>
                </c:pt>
                <c:pt idx="1">
                  <c:v>30.21</c:v>
                </c:pt>
                <c:pt idx="2">
                  <c:v>28.4</c:v>
                </c:pt>
                <c:pt idx="3">
                  <c:v>28.04</c:v>
                </c:pt>
                <c:pt idx="4">
                  <c:v>28.32</c:v>
                </c:pt>
              </c:numCache>
            </c:numRef>
          </c:val>
          <c:extLst>
            <c:ext xmlns:c16="http://schemas.microsoft.com/office/drawing/2014/chart" uri="{C3380CC4-5D6E-409C-BE32-E72D297353CC}">
              <c16:uniqueId val="{00000000-9026-4A9A-AFF4-A5CB3FB026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9026-4A9A-AFF4-A5CB3FB026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9F-454C-8F87-EB03F3EB0F7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9C9F-454C-8F87-EB03F3EB0F7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274.48</c:v>
                </c:pt>
                <c:pt idx="1">
                  <c:v>262.32</c:v>
                </c:pt>
                <c:pt idx="2">
                  <c:v>211.31</c:v>
                </c:pt>
                <c:pt idx="3">
                  <c:v>205.68</c:v>
                </c:pt>
                <c:pt idx="4">
                  <c:v>186.37</c:v>
                </c:pt>
              </c:numCache>
            </c:numRef>
          </c:val>
          <c:extLst>
            <c:ext xmlns:c16="http://schemas.microsoft.com/office/drawing/2014/chart" uri="{C3380CC4-5D6E-409C-BE32-E72D297353CC}">
              <c16:uniqueId val="{00000000-1D25-44EE-8DDC-47F99D51E38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1D25-44EE-8DDC-47F99D51E38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470.34</c:v>
                </c:pt>
                <c:pt idx="1">
                  <c:v>490.77</c:v>
                </c:pt>
                <c:pt idx="2">
                  <c:v>543.9</c:v>
                </c:pt>
                <c:pt idx="3">
                  <c:v>544.16</c:v>
                </c:pt>
                <c:pt idx="4">
                  <c:v>553.46</c:v>
                </c:pt>
              </c:numCache>
            </c:numRef>
          </c:val>
          <c:extLst>
            <c:ext xmlns:c16="http://schemas.microsoft.com/office/drawing/2014/chart" uri="{C3380CC4-5D6E-409C-BE32-E72D297353CC}">
              <c16:uniqueId val="{00000000-29DB-472A-A97C-7CA6D16401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29DB-472A-A97C-7CA6D16401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100.85</c:v>
                </c:pt>
                <c:pt idx="1">
                  <c:v>98.24</c:v>
                </c:pt>
                <c:pt idx="2">
                  <c:v>92.92</c:v>
                </c:pt>
                <c:pt idx="3">
                  <c:v>96.36</c:v>
                </c:pt>
                <c:pt idx="4">
                  <c:v>96.85</c:v>
                </c:pt>
              </c:numCache>
            </c:numRef>
          </c:val>
          <c:extLst>
            <c:ext xmlns:c16="http://schemas.microsoft.com/office/drawing/2014/chart" uri="{C3380CC4-5D6E-409C-BE32-E72D297353CC}">
              <c16:uniqueId val="{00000000-020F-4D2A-93D1-CDD375D49D7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020F-4D2A-93D1-CDD375D49D7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163</c:v>
                </c:pt>
                <c:pt idx="1">
                  <c:v>172.36</c:v>
                </c:pt>
                <c:pt idx="2">
                  <c:v>182.17</c:v>
                </c:pt>
                <c:pt idx="3">
                  <c:v>176.01</c:v>
                </c:pt>
                <c:pt idx="4">
                  <c:v>175.49</c:v>
                </c:pt>
              </c:numCache>
            </c:numRef>
          </c:val>
          <c:extLst>
            <c:ext xmlns:c16="http://schemas.microsoft.com/office/drawing/2014/chart" uri="{C3380CC4-5D6E-409C-BE32-E72D297353CC}">
              <c16:uniqueId val="{00000000-B510-4934-A6C0-E7317983003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B510-4934-A6C0-E7317983003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大洲市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40580</v>
      </c>
      <c r="AM8" s="66"/>
      <c r="AN8" s="66"/>
      <c r="AO8" s="66"/>
      <c r="AP8" s="66"/>
      <c r="AQ8" s="66"/>
      <c r="AR8" s="66"/>
      <c r="AS8" s="66"/>
      <c r="AT8" s="37">
        <f>データ!$S$6</f>
        <v>432.12</v>
      </c>
      <c r="AU8" s="38"/>
      <c r="AV8" s="38"/>
      <c r="AW8" s="38"/>
      <c r="AX8" s="38"/>
      <c r="AY8" s="38"/>
      <c r="AZ8" s="38"/>
      <c r="BA8" s="38"/>
      <c r="BB8" s="55">
        <f>データ!$T$6</f>
        <v>93.91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64.8</v>
      </c>
      <c r="J10" s="38"/>
      <c r="K10" s="38"/>
      <c r="L10" s="38"/>
      <c r="M10" s="38"/>
      <c r="N10" s="38"/>
      <c r="O10" s="65"/>
      <c r="P10" s="55">
        <f>データ!$P$6</f>
        <v>90.8</v>
      </c>
      <c r="Q10" s="55"/>
      <c r="R10" s="55"/>
      <c r="S10" s="55"/>
      <c r="T10" s="55"/>
      <c r="U10" s="55"/>
      <c r="V10" s="55"/>
      <c r="W10" s="66">
        <f>データ!$Q$6</f>
        <v>3025</v>
      </c>
      <c r="X10" s="66"/>
      <c r="Y10" s="66"/>
      <c r="Z10" s="66"/>
      <c r="AA10" s="66"/>
      <c r="AB10" s="66"/>
      <c r="AC10" s="66"/>
      <c r="AD10" s="2"/>
      <c r="AE10" s="2"/>
      <c r="AF10" s="2"/>
      <c r="AG10" s="2"/>
      <c r="AH10" s="2"/>
      <c r="AI10" s="2"/>
      <c r="AJ10" s="2"/>
      <c r="AK10" s="2"/>
      <c r="AL10" s="66">
        <f>データ!$U$6</f>
        <v>36551</v>
      </c>
      <c r="AM10" s="66"/>
      <c r="AN10" s="66"/>
      <c r="AO10" s="66"/>
      <c r="AP10" s="66"/>
      <c r="AQ10" s="66"/>
      <c r="AR10" s="66"/>
      <c r="AS10" s="66"/>
      <c r="AT10" s="37">
        <f>データ!$V$6</f>
        <v>87.63</v>
      </c>
      <c r="AU10" s="38"/>
      <c r="AV10" s="38"/>
      <c r="AW10" s="38"/>
      <c r="AX10" s="38"/>
      <c r="AY10" s="38"/>
      <c r="AZ10" s="38"/>
      <c r="BA10" s="38"/>
      <c r="BB10" s="55">
        <f>データ!$W$6</f>
        <v>417.11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Dub2FAXLlV8c74zBRF2EwfzhiO1z2JNUuhLrUjlx2QnDM4+wXA5WRCQdJl+qTHUdxxSKPhEzIwbesJGoFqY6QQ==" saltValue="nWzCmIfv8Qx2SRs0IcLDN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382078</v>
      </c>
      <c r="D6" s="20">
        <f t="shared" si="3"/>
        <v>46</v>
      </c>
      <c r="E6" s="20">
        <f t="shared" si="3"/>
        <v>1</v>
      </c>
      <c r="F6" s="20">
        <f t="shared" si="3"/>
        <v>0</v>
      </c>
      <c r="G6" s="20">
        <f t="shared" si="3"/>
        <v>1</v>
      </c>
      <c r="H6" s="20" t="str">
        <f t="shared" si="3"/>
        <v>愛媛県　大洲市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64.8</v>
      </c>
      <c r="P6" s="21">
        <f t="shared" si="3"/>
        <v>90.8</v>
      </c>
      <c r="Q6" s="21">
        <f t="shared" si="3"/>
        <v>3025</v>
      </c>
      <c r="R6" s="21">
        <f t="shared" si="3"/>
        <v>40580</v>
      </c>
      <c r="S6" s="21">
        <f t="shared" si="3"/>
        <v>432.12</v>
      </c>
      <c r="T6" s="21">
        <f t="shared" si="3"/>
        <v>93.91</v>
      </c>
      <c r="U6" s="21">
        <f t="shared" si="3"/>
        <v>36551</v>
      </c>
      <c r="V6" s="21">
        <f t="shared" si="3"/>
        <v>87.63</v>
      </c>
      <c r="W6" s="21">
        <f t="shared" si="3"/>
        <v>417.11</v>
      </c>
      <c r="X6" s="22">
        <f>IF(X7="",NA(),X7)</f>
        <v>105.3</v>
      </c>
      <c r="Y6" s="22">
        <f t="shared" ref="Y6:AG6" si="4">IF(Y7="",NA(),Y7)</f>
        <v>101.41</v>
      </c>
      <c r="Z6" s="22">
        <f t="shared" si="4"/>
        <v>100.15</v>
      </c>
      <c r="AA6" s="22">
        <f t="shared" si="4"/>
        <v>103.85</v>
      </c>
      <c r="AB6" s="22">
        <f t="shared" si="4"/>
        <v>105.19</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274.48</v>
      </c>
      <c r="AU6" s="22">
        <f t="shared" ref="AU6:BC6" si="6">IF(AU7="",NA(),AU7)</f>
        <v>262.32</v>
      </c>
      <c r="AV6" s="22">
        <f t="shared" si="6"/>
        <v>211.31</v>
      </c>
      <c r="AW6" s="22">
        <f t="shared" si="6"/>
        <v>205.68</v>
      </c>
      <c r="AX6" s="22">
        <f t="shared" si="6"/>
        <v>186.37</v>
      </c>
      <c r="AY6" s="22">
        <f t="shared" si="6"/>
        <v>366.03</v>
      </c>
      <c r="AZ6" s="22">
        <f t="shared" si="6"/>
        <v>365.18</v>
      </c>
      <c r="BA6" s="22">
        <f t="shared" si="6"/>
        <v>327.77</v>
      </c>
      <c r="BB6" s="22">
        <f t="shared" si="6"/>
        <v>338.02</v>
      </c>
      <c r="BC6" s="22">
        <f t="shared" si="6"/>
        <v>345.94</v>
      </c>
      <c r="BD6" s="21" t="str">
        <f>IF(BD7="","",IF(BD7="-","【-】","【"&amp;SUBSTITUTE(TEXT(BD7,"#,##0.00"),"-","△")&amp;"】"))</f>
        <v>【252.29】</v>
      </c>
      <c r="BE6" s="22">
        <f>IF(BE7="",NA(),BE7)</f>
        <v>470.34</v>
      </c>
      <c r="BF6" s="22">
        <f t="shared" ref="BF6:BN6" si="7">IF(BF7="",NA(),BF7)</f>
        <v>490.77</v>
      </c>
      <c r="BG6" s="22">
        <f t="shared" si="7"/>
        <v>543.9</v>
      </c>
      <c r="BH6" s="22">
        <f t="shared" si="7"/>
        <v>544.16</v>
      </c>
      <c r="BI6" s="22">
        <f t="shared" si="7"/>
        <v>553.46</v>
      </c>
      <c r="BJ6" s="22">
        <f t="shared" si="7"/>
        <v>370.12</v>
      </c>
      <c r="BK6" s="22">
        <f t="shared" si="7"/>
        <v>371.65</v>
      </c>
      <c r="BL6" s="22">
        <f t="shared" si="7"/>
        <v>397.1</v>
      </c>
      <c r="BM6" s="22">
        <f t="shared" si="7"/>
        <v>379.91</v>
      </c>
      <c r="BN6" s="22">
        <f t="shared" si="7"/>
        <v>386.61</v>
      </c>
      <c r="BO6" s="21" t="str">
        <f>IF(BO7="","",IF(BO7="-","【-】","【"&amp;SUBSTITUTE(TEXT(BO7,"#,##0.00"),"-","△")&amp;"】"))</f>
        <v>【268.07】</v>
      </c>
      <c r="BP6" s="22">
        <f>IF(BP7="",NA(),BP7)</f>
        <v>100.85</v>
      </c>
      <c r="BQ6" s="22">
        <f t="shared" ref="BQ6:BY6" si="8">IF(BQ7="",NA(),BQ7)</f>
        <v>98.24</v>
      </c>
      <c r="BR6" s="22">
        <f t="shared" si="8"/>
        <v>92.92</v>
      </c>
      <c r="BS6" s="22">
        <f t="shared" si="8"/>
        <v>96.36</v>
      </c>
      <c r="BT6" s="22">
        <f t="shared" si="8"/>
        <v>96.85</v>
      </c>
      <c r="BU6" s="22">
        <f t="shared" si="8"/>
        <v>100.42</v>
      </c>
      <c r="BV6" s="22">
        <f t="shared" si="8"/>
        <v>98.77</v>
      </c>
      <c r="BW6" s="22">
        <f t="shared" si="8"/>
        <v>95.79</v>
      </c>
      <c r="BX6" s="22">
        <f t="shared" si="8"/>
        <v>98.3</v>
      </c>
      <c r="BY6" s="22">
        <f t="shared" si="8"/>
        <v>93.82</v>
      </c>
      <c r="BZ6" s="21" t="str">
        <f>IF(BZ7="","",IF(BZ7="-","【-】","【"&amp;SUBSTITUTE(TEXT(BZ7,"#,##0.00"),"-","△")&amp;"】"))</f>
        <v>【97.47】</v>
      </c>
      <c r="CA6" s="22">
        <f>IF(CA7="",NA(),CA7)</f>
        <v>163</v>
      </c>
      <c r="CB6" s="22">
        <f t="shared" ref="CB6:CJ6" si="9">IF(CB7="",NA(),CB7)</f>
        <v>172.36</v>
      </c>
      <c r="CC6" s="22">
        <f t="shared" si="9"/>
        <v>182.17</v>
      </c>
      <c r="CD6" s="22">
        <f t="shared" si="9"/>
        <v>176.01</v>
      </c>
      <c r="CE6" s="22">
        <f t="shared" si="9"/>
        <v>175.49</v>
      </c>
      <c r="CF6" s="22">
        <f t="shared" si="9"/>
        <v>171.67</v>
      </c>
      <c r="CG6" s="22">
        <f t="shared" si="9"/>
        <v>173.67</v>
      </c>
      <c r="CH6" s="22">
        <f t="shared" si="9"/>
        <v>171.13</v>
      </c>
      <c r="CI6" s="22">
        <f t="shared" si="9"/>
        <v>173.7</v>
      </c>
      <c r="CJ6" s="22">
        <f t="shared" si="9"/>
        <v>178.94</v>
      </c>
      <c r="CK6" s="21" t="str">
        <f>IF(CK7="","",IF(CK7="-","【-】","【"&amp;SUBSTITUTE(TEXT(CK7,"#,##0.00"),"-","△")&amp;"】"))</f>
        <v>【174.75】</v>
      </c>
      <c r="CL6" s="22">
        <f>IF(CL7="",NA(),CL7)</f>
        <v>41.29</v>
      </c>
      <c r="CM6" s="22">
        <f t="shared" ref="CM6:CU6" si="10">IF(CM7="",NA(),CM7)</f>
        <v>39.56</v>
      </c>
      <c r="CN6" s="22">
        <f t="shared" si="10"/>
        <v>46.65</v>
      </c>
      <c r="CO6" s="22">
        <f t="shared" si="10"/>
        <v>44.22</v>
      </c>
      <c r="CP6" s="22">
        <f t="shared" si="10"/>
        <v>43.24</v>
      </c>
      <c r="CQ6" s="22">
        <f t="shared" si="10"/>
        <v>59.74</v>
      </c>
      <c r="CR6" s="22">
        <f t="shared" si="10"/>
        <v>59.67</v>
      </c>
      <c r="CS6" s="22">
        <f t="shared" si="10"/>
        <v>60.12</v>
      </c>
      <c r="CT6" s="22">
        <f t="shared" si="10"/>
        <v>60.34</v>
      </c>
      <c r="CU6" s="22">
        <f t="shared" si="10"/>
        <v>59.54</v>
      </c>
      <c r="CV6" s="21" t="str">
        <f>IF(CV7="","",IF(CV7="-","【-】","【"&amp;SUBSTITUTE(TEXT(CV7,"#,##0.00"),"-","△")&amp;"】"))</f>
        <v>【59.97】</v>
      </c>
      <c r="CW6" s="22">
        <f>IF(CW7="",NA(),CW7)</f>
        <v>70.84</v>
      </c>
      <c r="CX6" s="22">
        <f t="shared" ref="CX6:DF6" si="11">IF(CX7="",NA(),CX7)</f>
        <v>71.89</v>
      </c>
      <c r="CY6" s="22">
        <f t="shared" si="11"/>
        <v>75.81</v>
      </c>
      <c r="CZ6" s="22">
        <f t="shared" si="11"/>
        <v>73.86</v>
      </c>
      <c r="DA6" s="22">
        <f t="shared" si="11"/>
        <v>74.14</v>
      </c>
      <c r="DB6" s="22">
        <f t="shared" si="11"/>
        <v>84.8</v>
      </c>
      <c r="DC6" s="22">
        <f t="shared" si="11"/>
        <v>84.6</v>
      </c>
      <c r="DD6" s="22">
        <f t="shared" si="11"/>
        <v>84.24</v>
      </c>
      <c r="DE6" s="22">
        <f t="shared" si="11"/>
        <v>84.19</v>
      </c>
      <c r="DF6" s="22">
        <f t="shared" si="11"/>
        <v>83.93</v>
      </c>
      <c r="DG6" s="21" t="str">
        <f>IF(DG7="","",IF(DG7="-","【-】","【"&amp;SUBSTITUTE(TEXT(DG7,"#,##0.00"),"-","△")&amp;"】"))</f>
        <v>【89.76】</v>
      </c>
      <c r="DH6" s="22">
        <f>IF(DH7="",NA(),DH7)</f>
        <v>53.03</v>
      </c>
      <c r="DI6" s="22">
        <f t="shared" ref="DI6:DQ6" si="12">IF(DI7="",NA(),DI7)</f>
        <v>51.8</v>
      </c>
      <c r="DJ6" s="22">
        <f t="shared" si="12"/>
        <v>46.26</v>
      </c>
      <c r="DK6" s="22">
        <f t="shared" si="12"/>
        <v>46.68</v>
      </c>
      <c r="DL6" s="22">
        <f t="shared" si="12"/>
        <v>46.62</v>
      </c>
      <c r="DM6" s="22">
        <f t="shared" si="12"/>
        <v>47.66</v>
      </c>
      <c r="DN6" s="22">
        <f t="shared" si="12"/>
        <v>48.17</v>
      </c>
      <c r="DO6" s="22">
        <f t="shared" si="12"/>
        <v>48.83</v>
      </c>
      <c r="DP6" s="22">
        <f t="shared" si="12"/>
        <v>49.96</v>
      </c>
      <c r="DQ6" s="22">
        <f t="shared" si="12"/>
        <v>50.82</v>
      </c>
      <c r="DR6" s="21" t="str">
        <f>IF(DR7="","",IF(DR7="-","【-】","【"&amp;SUBSTITUTE(TEXT(DR7,"#,##0.00"),"-","△")&amp;"】"))</f>
        <v>【51.51】</v>
      </c>
      <c r="DS6" s="22">
        <f>IF(DS7="",NA(),DS7)</f>
        <v>30.15</v>
      </c>
      <c r="DT6" s="22">
        <f t="shared" ref="DT6:EB6" si="13">IF(DT7="",NA(),DT7)</f>
        <v>30.21</v>
      </c>
      <c r="DU6" s="22">
        <f t="shared" si="13"/>
        <v>28.4</v>
      </c>
      <c r="DV6" s="22">
        <f t="shared" si="13"/>
        <v>28.04</v>
      </c>
      <c r="DW6" s="22">
        <f t="shared" si="13"/>
        <v>28.32</v>
      </c>
      <c r="DX6" s="22">
        <f t="shared" si="13"/>
        <v>15.1</v>
      </c>
      <c r="DY6" s="22">
        <f t="shared" si="13"/>
        <v>17.12</v>
      </c>
      <c r="DZ6" s="22">
        <f t="shared" si="13"/>
        <v>18.18</v>
      </c>
      <c r="EA6" s="22">
        <f t="shared" si="13"/>
        <v>19.32</v>
      </c>
      <c r="EB6" s="22">
        <f t="shared" si="13"/>
        <v>21.16</v>
      </c>
      <c r="EC6" s="21" t="str">
        <f>IF(EC7="","",IF(EC7="-","【-】","【"&amp;SUBSTITUTE(TEXT(EC7,"#,##0.00"),"-","△")&amp;"】"))</f>
        <v>【23.75】</v>
      </c>
      <c r="ED6" s="22">
        <f>IF(ED7="",NA(),ED7)</f>
        <v>1.18</v>
      </c>
      <c r="EE6" s="22">
        <f t="shared" ref="EE6:EM6" si="14">IF(EE7="",NA(),EE7)</f>
        <v>1.24</v>
      </c>
      <c r="EF6" s="22">
        <f t="shared" si="14"/>
        <v>0.36</v>
      </c>
      <c r="EG6" s="22">
        <f t="shared" si="14"/>
        <v>0.76</v>
      </c>
      <c r="EH6" s="22">
        <f t="shared" si="14"/>
        <v>0.76</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382078</v>
      </c>
      <c r="D7" s="24">
        <v>46</v>
      </c>
      <c r="E7" s="24">
        <v>1</v>
      </c>
      <c r="F7" s="24">
        <v>0</v>
      </c>
      <c r="G7" s="24">
        <v>1</v>
      </c>
      <c r="H7" s="24" t="s">
        <v>93</v>
      </c>
      <c r="I7" s="24" t="s">
        <v>94</v>
      </c>
      <c r="J7" s="24" t="s">
        <v>95</v>
      </c>
      <c r="K7" s="24" t="s">
        <v>96</v>
      </c>
      <c r="L7" s="24" t="s">
        <v>97</v>
      </c>
      <c r="M7" s="24" t="s">
        <v>98</v>
      </c>
      <c r="N7" s="25" t="s">
        <v>99</v>
      </c>
      <c r="O7" s="25">
        <v>64.8</v>
      </c>
      <c r="P7" s="25">
        <v>90.8</v>
      </c>
      <c r="Q7" s="25">
        <v>3025</v>
      </c>
      <c r="R7" s="25">
        <v>40580</v>
      </c>
      <c r="S7" s="25">
        <v>432.12</v>
      </c>
      <c r="T7" s="25">
        <v>93.91</v>
      </c>
      <c r="U7" s="25">
        <v>36551</v>
      </c>
      <c r="V7" s="25">
        <v>87.63</v>
      </c>
      <c r="W7" s="25">
        <v>417.11</v>
      </c>
      <c r="X7" s="25">
        <v>105.3</v>
      </c>
      <c r="Y7" s="25">
        <v>101.41</v>
      </c>
      <c r="Z7" s="25">
        <v>100.15</v>
      </c>
      <c r="AA7" s="25">
        <v>103.85</v>
      </c>
      <c r="AB7" s="25">
        <v>105.19</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274.48</v>
      </c>
      <c r="AU7" s="25">
        <v>262.32</v>
      </c>
      <c r="AV7" s="25">
        <v>211.31</v>
      </c>
      <c r="AW7" s="25">
        <v>205.68</v>
      </c>
      <c r="AX7" s="25">
        <v>186.37</v>
      </c>
      <c r="AY7" s="25">
        <v>366.03</v>
      </c>
      <c r="AZ7" s="25">
        <v>365.18</v>
      </c>
      <c r="BA7" s="25">
        <v>327.77</v>
      </c>
      <c r="BB7" s="25">
        <v>338.02</v>
      </c>
      <c r="BC7" s="25">
        <v>345.94</v>
      </c>
      <c r="BD7" s="25">
        <v>252.29</v>
      </c>
      <c r="BE7" s="25">
        <v>470.34</v>
      </c>
      <c r="BF7" s="25">
        <v>490.77</v>
      </c>
      <c r="BG7" s="25">
        <v>543.9</v>
      </c>
      <c r="BH7" s="25">
        <v>544.16</v>
      </c>
      <c r="BI7" s="25">
        <v>553.46</v>
      </c>
      <c r="BJ7" s="25">
        <v>370.12</v>
      </c>
      <c r="BK7" s="25">
        <v>371.65</v>
      </c>
      <c r="BL7" s="25">
        <v>397.1</v>
      </c>
      <c r="BM7" s="25">
        <v>379.91</v>
      </c>
      <c r="BN7" s="25">
        <v>386.61</v>
      </c>
      <c r="BO7" s="25">
        <v>268.07</v>
      </c>
      <c r="BP7" s="25">
        <v>100.85</v>
      </c>
      <c r="BQ7" s="25">
        <v>98.24</v>
      </c>
      <c r="BR7" s="25">
        <v>92.92</v>
      </c>
      <c r="BS7" s="25">
        <v>96.36</v>
      </c>
      <c r="BT7" s="25">
        <v>96.85</v>
      </c>
      <c r="BU7" s="25">
        <v>100.42</v>
      </c>
      <c r="BV7" s="25">
        <v>98.77</v>
      </c>
      <c r="BW7" s="25">
        <v>95.79</v>
      </c>
      <c r="BX7" s="25">
        <v>98.3</v>
      </c>
      <c r="BY7" s="25">
        <v>93.82</v>
      </c>
      <c r="BZ7" s="25">
        <v>97.47</v>
      </c>
      <c r="CA7" s="25">
        <v>163</v>
      </c>
      <c r="CB7" s="25">
        <v>172.36</v>
      </c>
      <c r="CC7" s="25">
        <v>182.17</v>
      </c>
      <c r="CD7" s="25">
        <v>176.01</v>
      </c>
      <c r="CE7" s="25">
        <v>175.49</v>
      </c>
      <c r="CF7" s="25">
        <v>171.67</v>
      </c>
      <c r="CG7" s="25">
        <v>173.67</v>
      </c>
      <c r="CH7" s="25">
        <v>171.13</v>
      </c>
      <c r="CI7" s="25">
        <v>173.7</v>
      </c>
      <c r="CJ7" s="25">
        <v>178.94</v>
      </c>
      <c r="CK7" s="25">
        <v>174.75</v>
      </c>
      <c r="CL7" s="25">
        <v>41.29</v>
      </c>
      <c r="CM7" s="25">
        <v>39.56</v>
      </c>
      <c r="CN7" s="25">
        <v>46.65</v>
      </c>
      <c r="CO7" s="25">
        <v>44.22</v>
      </c>
      <c r="CP7" s="25">
        <v>43.24</v>
      </c>
      <c r="CQ7" s="25">
        <v>59.74</v>
      </c>
      <c r="CR7" s="25">
        <v>59.67</v>
      </c>
      <c r="CS7" s="25">
        <v>60.12</v>
      </c>
      <c r="CT7" s="25">
        <v>60.34</v>
      </c>
      <c r="CU7" s="25">
        <v>59.54</v>
      </c>
      <c r="CV7" s="25">
        <v>59.97</v>
      </c>
      <c r="CW7" s="25">
        <v>70.84</v>
      </c>
      <c r="CX7" s="25">
        <v>71.89</v>
      </c>
      <c r="CY7" s="25">
        <v>75.81</v>
      </c>
      <c r="CZ7" s="25">
        <v>73.86</v>
      </c>
      <c r="DA7" s="25">
        <v>74.14</v>
      </c>
      <c r="DB7" s="25">
        <v>84.8</v>
      </c>
      <c r="DC7" s="25">
        <v>84.6</v>
      </c>
      <c r="DD7" s="25">
        <v>84.24</v>
      </c>
      <c r="DE7" s="25">
        <v>84.19</v>
      </c>
      <c r="DF7" s="25">
        <v>83.93</v>
      </c>
      <c r="DG7" s="25">
        <v>89.76</v>
      </c>
      <c r="DH7" s="25">
        <v>53.03</v>
      </c>
      <c r="DI7" s="25">
        <v>51.8</v>
      </c>
      <c r="DJ7" s="25">
        <v>46.26</v>
      </c>
      <c r="DK7" s="25">
        <v>46.68</v>
      </c>
      <c r="DL7" s="25">
        <v>46.62</v>
      </c>
      <c r="DM7" s="25">
        <v>47.66</v>
      </c>
      <c r="DN7" s="25">
        <v>48.17</v>
      </c>
      <c r="DO7" s="25">
        <v>48.83</v>
      </c>
      <c r="DP7" s="25">
        <v>49.96</v>
      </c>
      <c r="DQ7" s="25">
        <v>50.82</v>
      </c>
      <c r="DR7" s="25">
        <v>51.51</v>
      </c>
      <c r="DS7" s="25">
        <v>30.15</v>
      </c>
      <c r="DT7" s="25">
        <v>30.21</v>
      </c>
      <c r="DU7" s="25">
        <v>28.4</v>
      </c>
      <c r="DV7" s="25">
        <v>28.04</v>
      </c>
      <c r="DW7" s="25">
        <v>28.32</v>
      </c>
      <c r="DX7" s="25">
        <v>15.1</v>
      </c>
      <c r="DY7" s="25">
        <v>17.12</v>
      </c>
      <c r="DZ7" s="25">
        <v>18.18</v>
      </c>
      <c r="EA7" s="25">
        <v>19.32</v>
      </c>
      <c r="EB7" s="25">
        <v>21.16</v>
      </c>
      <c r="EC7" s="25">
        <v>23.75</v>
      </c>
      <c r="ED7" s="25">
        <v>1.18</v>
      </c>
      <c r="EE7" s="25">
        <v>1.24</v>
      </c>
      <c r="EF7" s="25">
        <v>0.36</v>
      </c>
      <c r="EG7" s="25">
        <v>0.76</v>
      </c>
      <c r="EH7" s="25">
        <v>0.76</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2024-02-07T04:23:05Z</cp:lastPrinted>
  <dcterms:created xsi:type="dcterms:W3CDTF">2023-12-05T01:00:10Z</dcterms:created>
  <dcterms:modified xsi:type="dcterms:W3CDTF">2024-02-07T04:23:08Z</dcterms:modified>
  <cp:category/>
</cp:coreProperties>
</file>