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3\00共通\20240118 FW 【213〆】公営企業に係る経営比較分析表（令和４年度決算）の分析等について（照会）\提出用\"/>
    </mc:Choice>
  </mc:AlternateContent>
  <workbookProtection workbookAlgorithmName="SHA-512" workbookHashValue="v2ojASS0xNhUEnyDNjdfRaaGOPzftoKvpcmq2FvaaB9JbPSaeVBWkhKq/qCsPkNq/ZYh4zZFRE11VoNjOh9KSg==" workbookSaltValue="EoqoH5Rk6Yp7O/VQqtGJ3A=="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F12" i="5"/>
  <c r="CL12" i="5"/>
  <c r="DS11" i="5"/>
  <c r="CU11" i="5"/>
  <c r="CA11" i="5"/>
  <c r="EB10" i="5"/>
  <c r="DR10" i="5"/>
  <c r="DH10" i="5"/>
  <c r="CJ10" i="5"/>
  <c r="BZ10" i="5"/>
  <c r="BP10" i="5"/>
  <c r="AR10" i="5"/>
  <c r="AH10" i="5"/>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G6" i="5"/>
  <c r="EC12" i="5" s="1"/>
  <c r="EF6" i="5"/>
  <c r="NX81" i="4"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HL80" i="4" s="1"/>
  <c r="DO6" i="5"/>
  <c r="DP11" i="5" s="1"/>
  <c r="DN6" i="5"/>
  <c r="DM6" i="5"/>
  <c r="DI12" i="5" s="1"/>
  <c r="DL6" i="5"/>
  <c r="DB81" i="4" s="1"/>
  <c r="DK6" i="5"/>
  <c r="DG12" i="5" s="1"/>
  <c r="DJ6" i="5"/>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S6" i="5"/>
  <c r="CT11" i="5" s="1"/>
  <c r="CR6" i="5"/>
  <c r="CQ6" i="5"/>
  <c r="CM12" i="5" s="1"/>
  <c r="CP6" i="5"/>
  <c r="CO6" i="5"/>
  <c r="CK12" i="5" s="1"/>
  <c r="CN6" i="5"/>
  <c r="CJ12" i="5" s="1"/>
  <c r="CM6" i="5"/>
  <c r="CI12" i="5" s="1"/>
  <c r="CL6" i="5"/>
  <c r="CM11" i="5" s="1"/>
  <c r="CK6" i="5"/>
  <c r="CL11" i="5" s="1"/>
  <c r="CJ6" i="5"/>
  <c r="KZ55" i="4" s="1"/>
  <c r="CI6" i="5"/>
  <c r="CJ11" i="5" s="1"/>
  <c r="CH6" i="5"/>
  <c r="CI11" i="5" s="1"/>
  <c r="CG6" i="5"/>
  <c r="CF6" i="5"/>
  <c r="CB12" i="5" s="1"/>
  <c r="CE6" i="5"/>
  <c r="CA12" i="5" s="1"/>
  <c r="CD6" i="5"/>
  <c r="BZ12" i="5" s="1"/>
  <c r="CC6" i="5"/>
  <c r="BY12" i="5" s="1"/>
  <c r="CB6" i="5"/>
  <c r="BX12" i="5" s="1"/>
  <c r="CA6" i="5"/>
  <c r="CB11" i="5" s="1"/>
  <c r="BZ6" i="5"/>
  <c r="BY6" i="5"/>
  <c r="BZ11" i="5" s="1"/>
  <c r="BX6" i="5"/>
  <c r="FL55" i="4" s="1"/>
  <c r="BW6" i="5"/>
  <c r="BX11" i="5" s="1"/>
  <c r="BV6" i="5"/>
  <c r="BU6" i="5"/>
  <c r="BQ12" i="5" s="1"/>
  <c r="BT6" i="5"/>
  <c r="BP12" i="5" s="1"/>
  <c r="BS6" i="5"/>
  <c r="BO12" i="5" s="1"/>
  <c r="BR6" i="5"/>
  <c r="BN12" i="5" s="1"/>
  <c r="BQ6" i="5"/>
  <c r="BM12" i="5" s="1"/>
  <c r="BP6" i="5"/>
  <c r="CZ55" i="4" s="1"/>
  <c r="BO6" i="5"/>
  <c r="BP11" i="5" s="1"/>
  <c r="BN6" i="5"/>
  <c r="BO11" i="5" s="1"/>
  <c r="BM6" i="5"/>
  <c r="BN11" i="5" s="1"/>
  <c r="BL6" i="5"/>
  <c r="X55" i="4" s="1"/>
  <c r="BK6" i="5"/>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KZ32" i="4"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CZ32" i="4" s="1"/>
  <c r="W6" i="5"/>
  <c r="X11" i="5" s="1"/>
  <c r="V6" i="5"/>
  <c r="BL32" i="4"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PZ79" i="4"/>
  <c r="OY79" i="4"/>
  <c r="NX79" i="4"/>
  <c r="KO79" i="4"/>
  <c r="JN79" i="4"/>
  <c r="IM79" i="4"/>
  <c r="HL79" i="4"/>
  <c r="DB79" i="4"/>
  <c r="CA79" i="4"/>
  <c r="AZ79" i="4"/>
  <c r="RH56" i="4"/>
  <c r="QN56" i="4"/>
  <c r="OZ56" i="4"/>
  <c r="OF56" i="4"/>
  <c r="MN56" i="4"/>
  <c r="LT56" i="4"/>
  <c r="KZ56" i="4"/>
  <c r="KF56" i="4"/>
  <c r="JL56" i="4"/>
  <c r="GZ56" i="4"/>
  <c r="GF56" i="4"/>
  <c r="FL56" i="4"/>
  <c r="CZ56" i="4"/>
  <c r="CF56" i="4"/>
  <c r="BL56" i="4"/>
  <c r="AR56" i="4"/>
  <c r="X56" i="4"/>
  <c r="RH55" i="4"/>
  <c r="PT55" i="4"/>
  <c r="OZ55" i="4"/>
  <c r="OF55" i="4"/>
  <c r="MN55" i="4"/>
  <c r="LT55" i="4"/>
  <c r="KF55" i="4"/>
  <c r="JL55" i="4"/>
  <c r="HT55" i="4"/>
  <c r="GZ55" i="4"/>
  <c r="GF55" i="4"/>
  <c r="ER55" i="4"/>
  <c r="CF55" i="4"/>
  <c r="BL55" i="4"/>
  <c r="AR55" i="4"/>
  <c r="RH54" i="4"/>
  <c r="QN54" i="4"/>
  <c r="PT54" i="4"/>
  <c r="OZ54" i="4"/>
  <c r="OF54" i="4"/>
  <c r="LT54" i="4"/>
  <c r="KZ54" i="4"/>
  <c r="KF54" i="4"/>
  <c r="HT54" i="4"/>
  <c r="GZ54" i="4"/>
  <c r="GF54" i="4"/>
  <c r="FL54" i="4"/>
  <c r="ER54" i="4"/>
  <c r="CF54" i="4"/>
  <c r="BL54" i="4"/>
  <c r="AR54" i="4"/>
  <c r="RH33" i="4"/>
  <c r="QN33" i="4"/>
  <c r="OZ33" i="4"/>
  <c r="OF33" i="4"/>
  <c r="MN33" i="4"/>
  <c r="LT33" i="4"/>
  <c r="KZ33" i="4"/>
  <c r="KF33" i="4"/>
  <c r="JL33" i="4"/>
  <c r="GZ33" i="4"/>
  <c r="GF33" i="4"/>
  <c r="FL33" i="4"/>
  <c r="CZ33" i="4"/>
  <c r="CF33" i="4"/>
  <c r="BL33" i="4"/>
  <c r="AR33" i="4"/>
  <c r="X33" i="4"/>
  <c r="RH32" i="4"/>
  <c r="PT32" i="4"/>
  <c r="OZ32" i="4"/>
  <c r="OF32" i="4"/>
  <c r="MN32" i="4"/>
  <c r="LT32" i="4"/>
  <c r="KF32" i="4"/>
  <c r="JL32" i="4"/>
  <c r="HT32" i="4"/>
  <c r="GZ32" i="4"/>
  <c r="GF32" i="4"/>
  <c r="ER32" i="4"/>
  <c r="CF32" i="4"/>
  <c r="AR32" i="4"/>
  <c r="RH31" i="4"/>
  <c r="QN31" i="4"/>
  <c r="PT31" i="4"/>
  <c r="OZ31" i="4"/>
  <c r="OF31" i="4"/>
  <c r="LT31" i="4"/>
  <c r="KZ31" i="4"/>
  <c r="KF31" i="4"/>
  <c r="HT31" i="4"/>
  <c r="GZ31" i="4"/>
  <c r="GF31" i="4"/>
  <c r="FL31" i="4"/>
  <c r="ER31" i="4"/>
  <c r="CF31" i="4"/>
  <c r="BL31" i="4"/>
  <c r="AR31" i="4"/>
  <c r="LZ10" i="4"/>
  <c r="IT10" i="4"/>
  <c r="FN10" i="4"/>
  <c r="CH10" i="4"/>
  <c r="B10" i="4"/>
  <c r="PF8" i="4"/>
  <c r="LZ8" i="4"/>
  <c r="IT8" i="4"/>
  <c r="FN8" i="4"/>
  <c r="CH8" i="4"/>
  <c r="B8" i="4"/>
  <c r="B5" i="4"/>
  <c r="HT33" i="4" l="1"/>
  <c r="GK79" i="4"/>
  <c r="V10" i="5"/>
  <c r="AF10" i="5"/>
  <c r="AJ10" i="5"/>
  <c r="AT10" i="5"/>
  <c r="BD10" i="5"/>
  <c r="BN10" i="5"/>
  <c r="BX10" i="5"/>
  <c r="CB10" i="5"/>
  <c r="CL10" i="5"/>
  <c r="CV10" i="5"/>
  <c r="DF10" i="5"/>
  <c r="DP10" i="5"/>
  <c r="DT10" i="5"/>
  <c r="ED10" i="5"/>
  <c r="W11" i="5"/>
  <c r="AG11" i="5"/>
  <c r="BE11" i="5"/>
  <c r="BY11" i="5"/>
  <c r="CW11" i="5"/>
  <c r="DQ11" i="5"/>
  <c r="DH12" i="5"/>
  <c r="EB12" i="5"/>
  <c r="ER33" i="4"/>
  <c r="PT33" i="4"/>
  <c r="ER56" i="4"/>
  <c r="HT56" i="4"/>
  <c r="PT56" i="4"/>
  <c r="JL31" i="4"/>
  <c r="MN31" i="4"/>
  <c r="JL54" i="4"/>
  <c r="MN54" i="4"/>
  <c r="MW79" i="4"/>
  <c r="RA79" i="4"/>
  <c r="W10" i="5"/>
  <c r="AG10" i="5"/>
  <c r="AQ10" i="5"/>
  <c r="AU10" i="5"/>
  <c r="BE10" i="5"/>
  <c r="BO10" i="5"/>
  <c r="BY10" i="5"/>
  <c r="CI10" i="5"/>
  <c r="CM10" i="5"/>
  <c r="CW10" i="5"/>
  <c r="DG10" i="5"/>
  <c r="DQ10" i="5"/>
  <c r="EA10" i="5"/>
  <c r="EE10" i="5"/>
  <c r="BB10" i="5"/>
  <c r="BF10" i="5"/>
  <c r="CT10" i="5"/>
  <c r="CX10" i="5"/>
  <c r="U11" i="5"/>
  <c r="Y11" i="5"/>
  <c r="AS11" i="5"/>
  <c r="BM11" i="5"/>
  <c r="BQ11" i="5"/>
  <c r="CK11" i="5"/>
  <c r="X31" i="4"/>
  <c r="CZ31" i="4"/>
  <c r="X54" i="4"/>
  <c r="CZ54" i="4"/>
  <c r="Y79" i="4"/>
  <c r="EC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<sst xmlns="http://schemas.openxmlformats.org/spreadsheetml/2006/main" count="262" uniqueCount="107">
  <si>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</si>
  <si>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</si>
  <si>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</si>
  <si>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</si>
  <si>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</si>
  <si>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</si>
  <si>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</si>
  <si>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</si>
  <si>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</si>
  <si>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</si>
  <si>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</si>
  <si>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</si>
  <si>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</si>
  <si>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</si>
  <si>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</si>
  <si>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</si>
  <si>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</si>
  <si>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</si>
  <si>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</si>
  <si>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</si>
  <si>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</si>
  <si>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</si>
  <si>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</si>
  <si>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</si>
  <si>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</si>
  <si>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</si>
  <si>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</si>
  <si>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</si>
  <si>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</si>
  <si>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</si>
  <si>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</si>
  <si>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</si>
  <si>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</si>
  <si>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</si>
  <si>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</si>
  <si>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</si>
  <si>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</si>
  <si>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</si>
  <si>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</si>
  <si>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</si>
  <si>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</si>
  <si>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</si>
  <si>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</si>
  <si>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</si>
  <si>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</si>
  <si>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</si>
  <si>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</si>
  <si>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</si>
  <si>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</si>
  <si>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</si>
  <si>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</si>
  <si>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</si>
  <si>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</si>
  <si>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</si>
  <si>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</si>
  <si>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</si>
  <si>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</si>
  <si>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</si>
  <si>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</si>
  <si>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</si>
  <si>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</si>
  <si>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</si>
  <si>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</si>
  <si>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</si>
  <si>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</si>
  <si>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</si>
  <si>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</si>
  <si>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</si>
  <si>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</si>
  <si>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</si>
  <si>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</si>
  <si>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</si>
  <si>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</si>
  <si>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</si>
  <si>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</si>
  <si>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</si>
  <si>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</si>
  <si>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</si>
  <si>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</si>
  <si>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</si>
  <si>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</si>
  <si>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</si>
  <si>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</si>
  <si>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</si>
  <si>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</si>
  <si>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</si>
  <si>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</si>
  <si>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</si>
  <si>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382051</t>
  </si>
  <si>
    <t>46</t>
  </si>
  <si>
    <t>02</t>
  </si>
  <si>
    <t>0</t>
  </si>
  <si>
    <t>000</t>
  </si>
  <si>
    <t>愛媛県　新居浜市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</si>
  <si>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</si>
  <si>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</si>
  <si>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</si>
  <si>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</si>
  <si>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</si>
  <si>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</si>
  <si>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</si>
  <si>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</si>
  <si>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</si>
  <si>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</si>
  <si>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状況は総じて安定しているが、今後はダムの維持管理や更新工事の増加による負担金の増加や、耐震化の完了していない施設更新（強靱化含む）に伴う建設改良費の増加が見込まれている。また、建設コストの上昇、物価や金利、人件費の上昇等、更なる費用増加は避けられない状況である。
　よって、維持管理コスト縮減はもとより、継続的に利益を計上できるよう営業努力が必要である。</t>
    <rPh sb="1" eb="5">
      <t>ケイエイジョウキョウ</t>
    </rPh>
    <rPh sb="6" eb="7">
      <t>ソウ</t>
    </rPh>
    <rPh sb="9" eb="11">
      <t>アンテイ</t>
    </rPh>
    <rPh sb="17" eb="19">
      <t>コンゴ</t>
    </rPh>
    <rPh sb="91" eb="93">
      <t>ケンセツ</t>
    </rPh>
    <rPh sb="97" eb="99">
      <t>ジョウショウ</t>
    </rPh>
    <rPh sb="100" eb="102">
      <t>ブッカ</t>
    </rPh>
    <rPh sb="103" eb="105">
      <t>キンリ</t>
    </rPh>
    <rPh sb="106" eb="109">
      <t>ジンケンヒ</t>
    </rPh>
    <rPh sb="110" eb="112">
      <t>ジョウショウ</t>
    </rPh>
    <rPh sb="112" eb="113">
      <t>ナド</t>
    </rPh>
    <rPh sb="114" eb="115">
      <t>サラ</t>
    </rPh>
    <rPh sb="117" eb="119">
      <t>ヒヨウ</t>
    </rPh>
    <rPh sb="119" eb="121">
      <t>ゾウカ</t>
    </rPh>
    <rPh sb="122" eb="123">
      <t>サ</t>
    </rPh>
    <rPh sb="128" eb="130">
      <t>ジョウキョウ</t>
    </rPh>
    <rPh sb="140" eb="144">
      <t>イジカンリ</t>
    </rPh>
    <rPh sb="147" eb="149">
      <t>シュクゲン</t>
    </rPh>
    <rPh sb="155" eb="158">
      <t>ケイゾクテキ</t>
    </rPh>
    <rPh sb="159" eb="161">
      <t>リエキ</t>
    </rPh>
    <rPh sb="162" eb="164">
      <t>ケイジョウ</t>
    </rPh>
    <rPh sb="169" eb="171">
      <t>エイギョウ</t>
    </rPh>
    <rPh sb="171" eb="173">
      <t>ドリョク</t>
    </rPh>
    <rPh sb="174" eb="176">
      <t>ヒツヨウ</t>
    </rPh>
    <phoneticPr fontId="5"/>
  </si>
  <si>
    <t>　施設の更新・耐震化計画や経営戦略等に基づき、管路の更新・強靭化等を計画的に進めており、有形固定資産原価償却率や管路経年化率は類似団体を下回っている。管路更新率は、年度によっては、大きく上回っている年もあるが、令和３年度は新居浜市は０％で、令和４年度は下回っている。これは、管路の耐震化を毎年度進めているものの、耐震継手工事のみを行った年度は、更新率が0となっている。今後も、事業費の平準化を加味しながら、早期に管路の耐震化が達成できるよう、適宜計画の見直しを行いながら事業を進めていく必要がある。</t>
    <rPh sb="1" eb="3">
      <t>シセツ</t>
    </rPh>
    <rPh sb="4" eb="6">
      <t>コウシン</t>
    </rPh>
    <rPh sb="7" eb="10">
      <t>タイシンカ</t>
    </rPh>
    <rPh sb="10" eb="12">
      <t>ケイカク</t>
    </rPh>
    <rPh sb="13" eb="17">
      <t>ケイエイセンリャク</t>
    </rPh>
    <rPh sb="17" eb="18">
      <t>ナド</t>
    </rPh>
    <rPh sb="19" eb="20">
      <t>モト</t>
    </rPh>
    <rPh sb="23" eb="25">
      <t>カンロ</t>
    </rPh>
    <rPh sb="26" eb="28">
      <t>コウシン</t>
    </rPh>
    <rPh sb="29" eb="32">
      <t>キョウジンカ</t>
    </rPh>
    <rPh sb="32" eb="33">
      <t>ナド</t>
    </rPh>
    <rPh sb="34" eb="37">
      <t>ケイカクテキ</t>
    </rPh>
    <rPh sb="38" eb="39">
      <t>スス</t>
    </rPh>
    <rPh sb="44" eb="46">
      <t>ユウケイ</t>
    </rPh>
    <rPh sb="46" eb="50">
      <t>コテイシサン</t>
    </rPh>
    <rPh sb="50" eb="52">
      <t>ゲンカ</t>
    </rPh>
    <rPh sb="52" eb="54">
      <t>ショウキャク</t>
    </rPh>
    <rPh sb="54" eb="55">
      <t>リツ</t>
    </rPh>
    <rPh sb="56" eb="58">
      <t>カンロ</t>
    </rPh>
    <rPh sb="58" eb="61">
      <t>ケイネンカ</t>
    </rPh>
    <rPh sb="61" eb="62">
      <t>リツ</t>
    </rPh>
    <rPh sb="63" eb="67">
      <t>ルイジダンタイ</t>
    </rPh>
    <rPh sb="68" eb="70">
      <t>シタマワ</t>
    </rPh>
    <rPh sb="105" eb="107">
      <t>レイワ</t>
    </rPh>
    <rPh sb="108" eb="110">
      <t>ネンド</t>
    </rPh>
    <rPh sb="111" eb="115">
      <t>ニイハマシ</t>
    </rPh>
    <rPh sb="120" eb="122">
      <t>レイワ</t>
    </rPh>
    <rPh sb="123" eb="125">
      <t>ネンド</t>
    </rPh>
    <rPh sb="126" eb="128">
      <t>シタマワ</t>
    </rPh>
    <rPh sb="184" eb="186">
      <t>コンゴ</t>
    </rPh>
    <rPh sb="188" eb="191">
      <t>ジギョウヒ</t>
    </rPh>
    <rPh sb="192" eb="195">
      <t>ヘイジュンカ</t>
    </rPh>
    <rPh sb="196" eb="198">
      <t>カミ</t>
    </rPh>
    <rPh sb="203" eb="205">
      <t>ソウキ</t>
    </rPh>
    <rPh sb="206" eb="208">
      <t>カンロ</t>
    </rPh>
    <rPh sb="209" eb="212">
      <t>タイシンカ</t>
    </rPh>
    <rPh sb="213" eb="215">
      <t>タッセイ</t>
    </rPh>
    <rPh sb="221" eb="223">
      <t>テキギ</t>
    </rPh>
    <rPh sb="223" eb="225">
      <t>ケイカク</t>
    </rPh>
    <rPh sb="226" eb="228">
      <t>ミナオ</t>
    </rPh>
    <rPh sb="230" eb="231">
      <t>オコナ</t>
    </rPh>
    <rPh sb="235" eb="237">
      <t>ジギョウ</t>
    </rPh>
    <rPh sb="238" eb="239">
      <t>スス</t>
    </rPh>
    <rPh sb="243" eb="245">
      <t>ヒツヨウ</t>
    </rPh>
    <phoneticPr fontId="5"/>
  </si>
  <si>
    <t>　令和４年度決算における経常収支比率は、類似団体平均を上回り125.58となっている。対前年度では減となっているが、配水管工事による停水があったことから全体で18日間の給水制限があり、前年度は８日間であったことから給水収益が減少したこと、また、電気料金の高騰のため費用が増加したこと等によるものである。
　料金回収率は、類似団体を大幅に上回っており、企業債も新たな借入を行わず残高は減少していることから、支払い能力に問題はない。
　施設の利用率や契約率も高い水準を維持しており、効率的な運用ができている状況である。
　以上のことから、本事業は効率的な運営ができていると判断しているが、今後は建設改良費の増加が見込まれていることや、物価上昇や金利の上昇が続いており、更なる費用増加が見込まれることから、維持管理コスト縮減はもとより、継続的に利益を計上できるよう経営努力が必要である。</t>
    <rPh sb="1" eb="3">
      <t>レイワ</t>
    </rPh>
    <rPh sb="4" eb="6">
      <t>ネンド</t>
    </rPh>
    <rPh sb="6" eb="8">
      <t>ケッサン</t>
    </rPh>
    <rPh sb="12" eb="14">
      <t>ケイジョウ</t>
    </rPh>
    <rPh sb="14" eb="18">
      <t>シュウシヒリツ</t>
    </rPh>
    <rPh sb="20" eb="22">
      <t>ルイジ</t>
    </rPh>
    <rPh sb="22" eb="24">
      <t>ダンタイ</t>
    </rPh>
    <rPh sb="24" eb="26">
      <t>ヘイキン</t>
    </rPh>
    <rPh sb="27" eb="29">
      <t>ウワマワ</t>
    </rPh>
    <rPh sb="43" eb="44">
      <t>タイ</t>
    </rPh>
    <rPh sb="44" eb="47">
      <t>ゼンネンド</t>
    </rPh>
    <rPh sb="49" eb="50">
      <t>ゲン</t>
    </rPh>
    <rPh sb="58" eb="61">
      <t>ハイスイカン</t>
    </rPh>
    <rPh sb="61" eb="63">
      <t>コウジ</t>
    </rPh>
    <rPh sb="66" eb="68">
      <t>テイスイ</t>
    </rPh>
    <rPh sb="76" eb="78">
      <t>ゼンタイ</t>
    </rPh>
    <rPh sb="81" eb="82">
      <t>ニチ</t>
    </rPh>
    <rPh sb="82" eb="83">
      <t>カン</t>
    </rPh>
    <rPh sb="84" eb="86">
      <t>キュウスイ</t>
    </rPh>
    <rPh sb="86" eb="88">
      <t>セイゲン</t>
    </rPh>
    <rPh sb="92" eb="95">
      <t>ゼンネンド</t>
    </rPh>
    <rPh sb="97" eb="99">
      <t>ニチカン</t>
    </rPh>
    <rPh sb="112" eb="114">
      <t>ゲンショウ</t>
    </rPh>
    <rPh sb="122" eb="126">
      <t>デンキリョウキン</t>
    </rPh>
    <rPh sb="127" eb="129">
      <t>コウトウ</t>
    </rPh>
    <rPh sb="132" eb="134">
      <t>ヒヨウ</t>
    </rPh>
    <rPh sb="135" eb="137">
      <t>ゾウカ</t>
    </rPh>
    <rPh sb="141" eb="142">
      <t>ナド</t>
    </rPh>
    <rPh sb="153" eb="158">
      <t>リョウキンカイシュウリツ</t>
    </rPh>
    <rPh sb="160" eb="164">
      <t>ルイジダンタイ</t>
    </rPh>
    <rPh sb="165" eb="167">
      <t>オオハバ</t>
    </rPh>
    <rPh sb="168" eb="170">
      <t>ウワマワ</t>
    </rPh>
    <rPh sb="175" eb="178">
      <t>キギョウサイ</t>
    </rPh>
    <rPh sb="179" eb="180">
      <t>アラ</t>
    </rPh>
    <rPh sb="182" eb="184">
      <t>カリイレ</t>
    </rPh>
    <rPh sb="185" eb="186">
      <t>オコナ</t>
    </rPh>
    <rPh sb="188" eb="190">
      <t>ザンダカ</t>
    </rPh>
    <rPh sb="191" eb="193">
      <t>ゲンショウ</t>
    </rPh>
    <rPh sb="202" eb="204">
      <t>シハラ</t>
    </rPh>
    <rPh sb="205" eb="207">
      <t>ノウリョク</t>
    </rPh>
    <rPh sb="208" eb="210">
      <t>モンダイ</t>
    </rPh>
    <rPh sb="216" eb="218">
      <t>シセツ</t>
    </rPh>
    <rPh sb="219" eb="222">
      <t>リヨウリツ</t>
    </rPh>
    <rPh sb="223" eb="225">
      <t>ケイヤク</t>
    </rPh>
    <rPh sb="225" eb="226">
      <t>リツ</t>
    </rPh>
    <rPh sb="227" eb="228">
      <t>タカ</t>
    </rPh>
    <rPh sb="229" eb="231">
      <t>スイジュン</t>
    </rPh>
    <rPh sb="232" eb="234">
      <t>イジ</t>
    </rPh>
    <rPh sb="239" eb="242">
      <t>コウリツテキ</t>
    </rPh>
    <rPh sb="243" eb="245">
      <t>ウンヨウ</t>
    </rPh>
    <rPh sb="251" eb="253">
      <t>ジョウキョウ</t>
    </rPh>
    <rPh sb="259" eb="261">
      <t>イジョウ</t>
    </rPh>
    <rPh sb="267" eb="270">
      <t>ホンジギョウ</t>
    </rPh>
    <rPh sb="271" eb="274">
      <t>コウリツテキ</t>
    </rPh>
    <rPh sb="275" eb="277">
      <t>ウンエイ</t>
    </rPh>
    <rPh sb="284" eb="286">
      <t>ハンダン</t>
    </rPh>
    <rPh sb="292" eb="294">
      <t>コンゴ</t>
    </rPh>
    <rPh sb="340" eb="342">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</si>
</sst>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57.29</c:v>
                </c:pt>
                <c:pt idx="1">
                  <c:v>59.15</c:v>
                </c:pt>
                <c:pt idx="2">
                  <c:v>53.03</c:v>
                </c:pt>
                <c:pt idx="3">
                  <c:v>53.81</c:v>
                </c:pt>
                <c:pt idx="4">
                  <c:v>53.8</c:v>
                </c:pt>
              </c:numCache>
            </c:numRef>
          </c:val>
          <c:extLst>
            <c:ext xmlns:c16="http://schemas.microsoft.com/office/drawing/2014/chart" uri="{C3380CC4-5D6E-409C-BE32-E72D297353CC}">
              <c16:uniqueId val="{00000000-6C2B-41C2-9481-C2874E8C3E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57.11</c:v>
                </c:pt>
                <c:pt idx="1">
                  <c:v>57.57</c:v>
                </c:pt>
                <c:pt idx="2">
                  <c:v>57.63</c:v>
                </c:pt>
                <c:pt idx="3">
                  <c:v>58.13</c:v>
                </c:pt>
                <c:pt idx="4">
                  <c:v>59.87</c:v>
                </c:pt>
              </c:numCache>
            </c:numRef>
          </c:val>
          <c:smooth val="0"/>
          <c:extLst>
            <c:ext xmlns:c16="http://schemas.microsoft.com/office/drawing/2014/chart" uri="{C3380CC4-5D6E-409C-BE32-E72D297353CC}">
              <c16:uniqueId val="{00000001-6C2B-41C2-9481-C2874E8C3E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94-4F1D-ACFB-D1FE0C5A61F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50.25</c:v>
                </c:pt>
                <c:pt idx="1">
                  <c:v>51.91</c:v>
                </c:pt>
                <c:pt idx="2">
                  <c:v>53.86</c:v>
                </c:pt>
                <c:pt idx="3">
                  <c:v>75.17</c:v>
                </c:pt>
                <c:pt idx="4">
                  <c:v>164.95</c:v>
                </c:pt>
              </c:numCache>
            </c:numRef>
          </c:val>
          <c:smooth val="0"/>
          <c:extLst>
            <c:ext xmlns:c16="http://schemas.microsoft.com/office/drawing/2014/chart" uri="{C3380CC4-5D6E-409C-BE32-E72D297353CC}">
              <c16:uniqueId val="{00000001-C994-4F1D-ACFB-D1FE0C5A61F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125.6</c:v>
                </c:pt>
                <c:pt idx="1">
                  <c:v>133.76</c:v>
                </c:pt>
                <c:pt idx="2">
                  <c:v>125.01</c:v>
                </c:pt>
                <c:pt idx="3">
                  <c:v>135.18</c:v>
                </c:pt>
                <c:pt idx="4">
                  <c:v>125.58</c:v>
                </c:pt>
              </c:numCache>
            </c:numRef>
          </c:val>
          <c:extLst>
            <c:ext xmlns:c16="http://schemas.microsoft.com/office/drawing/2014/chart" uri="{C3380CC4-5D6E-409C-BE32-E72D297353CC}">
              <c16:uniqueId val="{00000000-1CA5-47E3-945B-7176EDDD06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116.96</c:v>
                </c:pt>
                <c:pt idx="1">
                  <c:v>117.47</c:v>
                </c:pt>
                <c:pt idx="2">
                  <c:v>115.38</c:v>
                </c:pt>
                <c:pt idx="3">
                  <c:v>113.53</c:v>
                </c:pt>
                <c:pt idx="4">
                  <c:v>111.03</c:v>
                </c:pt>
              </c:numCache>
            </c:numRef>
          </c:val>
          <c:smooth val="0"/>
          <c:extLst>
            <c:ext xmlns:c16="http://schemas.microsoft.com/office/drawing/2014/chart" uri="{C3380CC4-5D6E-409C-BE32-E72D297353CC}">
              <c16:uniqueId val="{00000001-1CA5-47E3-945B-7176EDDD06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47.21</c:v>
                </c:pt>
                <c:pt idx="1">
                  <c:v>45.76</c:v>
                </c:pt>
                <c:pt idx="2">
                  <c:v>44.55</c:v>
                </c:pt>
                <c:pt idx="3">
                  <c:v>44.55</c:v>
                </c:pt>
                <c:pt idx="4">
                  <c:v>44.33</c:v>
                </c:pt>
              </c:numCache>
            </c:numRef>
          </c:val>
          <c:extLst>
            <c:ext xmlns:c16="http://schemas.microsoft.com/office/drawing/2014/chart" uri="{C3380CC4-5D6E-409C-BE32-E72D297353CC}">
              <c16:uniqueId val="{00000000-C083-4B49-B9DC-DE27A8A7D5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51.87</c:v>
                </c:pt>
                <c:pt idx="1">
                  <c:v>52.33</c:v>
                </c:pt>
                <c:pt idx="2">
                  <c:v>52.35</c:v>
                </c:pt>
                <c:pt idx="3">
                  <c:v>53.69</c:v>
                </c:pt>
                <c:pt idx="4">
                  <c:v>56.59</c:v>
                </c:pt>
              </c:numCache>
            </c:numRef>
          </c:val>
          <c:smooth val="0"/>
          <c:extLst>
            <c:ext xmlns:c16="http://schemas.microsoft.com/office/drawing/2014/chart" uri="{C3380CC4-5D6E-409C-BE32-E72D297353CC}">
              <c16:uniqueId val="{00000001-C083-4B49-B9DC-DE27A8A7D5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2.64</c:v>
                </c:pt>
                <c:pt idx="1">
                  <c:v>1.45</c:v>
                </c:pt>
                <c:pt idx="2">
                  <c:v>0.71</c:v>
                </c:pt>
                <c:pt idx="3">
                  <c:v>0</c:v>
                </c:pt>
                <c:pt idx="4">
                  <c:v>0.22</c:v>
                </c:pt>
              </c:numCache>
            </c:numRef>
          </c:val>
          <c:extLst>
            <c:ext xmlns:c16="http://schemas.microsoft.com/office/drawing/2014/chart" uri="{C3380CC4-5D6E-409C-BE32-E72D297353CC}">
              <c16:uniqueId val="{00000000-9B5F-4063-9D2A-E75847441B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0.28000000000000003</c:v>
                </c:pt>
                <c:pt idx="1">
                  <c:v>0.77</c:v>
                </c:pt>
                <c:pt idx="2">
                  <c:v>0.24</c:v>
                </c:pt>
                <c:pt idx="3">
                  <c:v>0.22</c:v>
                </c:pt>
                <c:pt idx="4">
                  <c:v>0.24</c:v>
                </c:pt>
              </c:numCache>
            </c:numRef>
          </c:val>
          <c:smooth val="0"/>
          <c:extLst>
            <c:ext xmlns:c16="http://schemas.microsoft.com/office/drawing/2014/chart" uri="{C3380CC4-5D6E-409C-BE32-E72D297353CC}">
              <c16:uniqueId val="{00000001-9B5F-4063-9D2A-E75847441B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1554.67</c:v>
                </c:pt>
                <c:pt idx="1">
                  <c:v>2358.14</c:v>
                </c:pt>
                <c:pt idx="2">
                  <c:v>1535.35</c:v>
                </c:pt>
                <c:pt idx="3">
                  <c:v>1815.14</c:v>
                </c:pt>
                <c:pt idx="4">
                  <c:v>1374.7</c:v>
                </c:pt>
              </c:numCache>
            </c:numRef>
          </c:val>
          <c:extLst>
            <c:ext xmlns:c16="http://schemas.microsoft.com/office/drawing/2014/chart" uri="{C3380CC4-5D6E-409C-BE32-E72D297353CC}">
              <c16:uniqueId val="{00000000-DAA4-4E69-9C78-46758E602D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655.75</c:v>
                </c:pt>
                <c:pt idx="1">
                  <c:v>578.19000000000005</c:v>
                </c:pt>
                <c:pt idx="2">
                  <c:v>638.35</c:v>
                </c:pt>
                <c:pt idx="3">
                  <c:v>521.36</c:v>
                </c:pt>
                <c:pt idx="4">
                  <c:v>549.66999999999996</c:v>
                </c:pt>
              </c:numCache>
            </c:numRef>
          </c:val>
          <c:smooth val="0"/>
          <c:extLst>
            <c:ext xmlns:c16="http://schemas.microsoft.com/office/drawing/2014/chart" uri="{C3380CC4-5D6E-409C-BE32-E72D297353CC}">
              <c16:uniqueId val="{00000001-DAA4-4E69-9C78-46758E602D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160.15</c:v>
                </c:pt>
                <c:pt idx="1">
                  <c:v>153.33000000000001</c:v>
                </c:pt>
                <c:pt idx="2">
                  <c:v>162</c:v>
                </c:pt>
                <c:pt idx="3">
                  <c:v>148.28</c:v>
                </c:pt>
                <c:pt idx="4">
                  <c:v>150.13999999999999</c:v>
                </c:pt>
              </c:numCache>
            </c:numRef>
          </c:val>
          <c:extLst>
            <c:ext xmlns:c16="http://schemas.microsoft.com/office/drawing/2014/chart" uri="{C3380CC4-5D6E-409C-BE32-E72D297353CC}">
              <c16:uniqueId val="{00000000-80E5-456C-ACB4-072280B799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193.85</c:v>
                </c:pt>
                <c:pt idx="1">
                  <c:v>204.31</c:v>
                </c:pt>
                <c:pt idx="2">
                  <c:v>214.2</c:v>
                </c:pt>
                <c:pt idx="3">
                  <c:v>242.32</c:v>
                </c:pt>
                <c:pt idx="4">
                  <c:v>256.39999999999998</c:v>
                </c:pt>
              </c:numCache>
            </c:numRef>
          </c:val>
          <c:smooth val="0"/>
          <c:extLst>
            <c:ext xmlns:c16="http://schemas.microsoft.com/office/drawing/2014/chart" uri="{C3380CC4-5D6E-409C-BE32-E72D297353CC}">
              <c16:uniqueId val="{00000001-80E5-456C-ACB4-072280B799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123.73</c:v>
                </c:pt>
                <c:pt idx="1">
                  <c:v>131.76</c:v>
                </c:pt>
                <c:pt idx="2">
                  <c:v>121.7</c:v>
                </c:pt>
                <c:pt idx="3">
                  <c:v>132.19</c:v>
                </c:pt>
                <c:pt idx="4">
                  <c:v>121.84</c:v>
                </c:pt>
              </c:numCache>
            </c:numRef>
          </c:val>
          <c:extLst>
            <c:ext xmlns:c16="http://schemas.microsoft.com/office/drawing/2014/chart" uri="{C3380CC4-5D6E-409C-BE32-E72D297353CC}">
              <c16:uniqueId val="{00000000-F4C9-4067-8741-C29020655EA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105.06</c:v>
                </c:pt>
                <c:pt idx="1">
                  <c:v>106.98</c:v>
                </c:pt>
                <c:pt idx="2">
                  <c:v>103.06</c:v>
                </c:pt>
                <c:pt idx="3">
                  <c:v>100.74</c:v>
                </c:pt>
                <c:pt idx="4">
                  <c:v>95.67</c:v>
                </c:pt>
              </c:numCache>
            </c:numRef>
          </c:val>
          <c:smooth val="0"/>
          <c:extLst>
            <c:ext xmlns:c16="http://schemas.microsoft.com/office/drawing/2014/chart" uri="{C3380CC4-5D6E-409C-BE32-E72D297353CC}">
              <c16:uniqueId val="{00000001-F4C9-4067-8741-C29020655EA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11.57</c:v>
                </c:pt>
                <c:pt idx="1">
                  <c:v>10.86</c:v>
                </c:pt>
                <c:pt idx="2">
                  <c:v>11.76</c:v>
                </c:pt>
                <c:pt idx="3">
                  <c:v>10.83</c:v>
                </c:pt>
                <c:pt idx="4">
                  <c:v>11.75</c:v>
                </c:pt>
              </c:numCache>
            </c:numRef>
          </c:val>
          <c:extLst>
            <c:ext xmlns:c16="http://schemas.microsoft.com/office/drawing/2014/chart" uri="{C3380CC4-5D6E-409C-BE32-E72D297353CC}">
              <c16:uniqueId val="{00000000-D1D5-4A28-A7B6-90F659C769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26.84</c:v>
                </c:pt>
                <c:pt idx="1">
                  <c:v>26.08</c:v>
                </c:pt>
                <c:pt idx="2">
                  <c:v>26.92</c:v>
                </c:pt>
                <c:pt idx="3">
                  <c:v>27.33</c:v>
                </c:pt>
                <c:pt idx="4">
                  <c:v>27.25</c:v>
                </c:pt>
              </c:numCache>
            </c:numRef>
          </c:val>
          <c:smooth val="0"/>
          <c:extLst>
            <c:ext xmlns:c16="http://schemas.microsoft.com/office/drawing/2014/chart" uri="{C3380CC4-5D6E-409C-BE32-E72D297353CC}">
              <c16:uniqueId val="{00000001-D1D5-4A28-A7B6-90F659C769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77.45</c:v>
                </c:pt>
                <c:pt idx="1">
                  <c:v>83.25</c:v>
                </c:pt>
                <c:pt idx="2">
                  <c:v>85.18</c:v>
                </c:pt>
                <c:pt idx="3">
                  <c:v>86.32</c:v>
                </c:pt>
                <c:pt idx="4">
                  <c:v>87.25</c:v>
                </c:pt>
              </c:numCache>
            </c:numRef>
          </c:val>
          <c:extLst>
            <c:ext xmlns:c16="http://schemas.microsoft.com/office/drawing/2014/chart" uri="{C3380CC4-5D6E-409C-BE32-E72D297353CC}">
              <c16:uniqueId val="{00000000-B58B-45BC-987E-EC6483CEAF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40.89</c:v>
                </c:pt>
                <c:pt idx="1">
                  <c:v>41.59</c:v>
                </c:pt>
                <c:pt idx="2">
                  <c:v>40.29</c:v>
                </c:pt>
                <c:pt idx="3">
                  <c:v>40.409999999999997</c:v>
                </c:pt>
                <c:pt idx="4">
                  <c:v>41.58</c:v>
                </c:pt>
              </c:numCache>
            </c:numRef>
          </c:val>
          <c:smooth val="0"/>
          <c:extLst>
            <c:ext xmlns:c16="http://schemas.microsoft.com/office/drawing/2014/chart" uri="{C3380CC4-5D6E-409C-BE32-E72D297353CC}">
              <c16:uniqueId val="{00000001-B58B-45BC-987E-EC6483CEAF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89.48</c:v>
                </c:pt>
                <c:pt idx="1">
                  <c:v>89.48</c:v>
                </c:pt>
                <c:pt idx="2">
                  <c:v>89.48</c:v>
                </c:pt>
                <c:pt idx="3">
                  <c:v>89.48</c:v>
                </c:pt>
                <c:pt idx="4">
                  <c:v>89.48</c:v>
                </c:pt>
              </c:numCache>
            </c:numRef>
          </c:val>
          <c:extLst>
            <c:ext xmlns:c16="http://schemas.microsoft.com/office/drawing/2014/chart" uri="{C3380CC4-5D6E-409C-BE32-E72D297353CC}">
              <c16:uniqueId val="{00000000-1171-4AC1-9D54-86CA8EEFD8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61.76</c:v>
                </c:pt>
                <c:pt idx="1">
                  <c:v>62.75</c:v>
                </c:pt>
                <c:pt idx="2">
                  <c:v>61.99</c:v>
                </c:pt>
                <c:pt idx="3">
                  <c:v>62.26</c:v>
                </c:pt>
                <c:pt idx="4">
                  <c:v>63.81</c:v>
                </c:pt>
              </c:numCache>
            </c:numRef>
          </c:val>
          <c:smooth val="0"/>
          <c:extLst>
            <c:ext xmlns:c16="http://schemas.microsoft.com/office/drawing/2014/chart" uri="{C3380CC4-5D6E-409C-BE32-E72D297353CC}">
              <c16:uniqueId val="{00000001-1171-4AC1-9D54-86CA8EEFD8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election activeCell="SM68" sqref="SM68:TA8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愛媛県　新居浜市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52080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45438</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83.8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46600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125.6</v>
      </c>
      <c r="Y32" s="121"/>
      <c r="Z32" s="121"/>
      <c r="AA32" s="121"/>
      <c r="AB32" s="121"/>
      <c r="AC32" s="121"/>
      <c r="AD32" s="121"/>
      <c r="AE32" s="121"/>
      <c r="AF32" s="121"/>
      <c r="AG32" s="121"/>
      <c r="AH32" s="121"/>
      <c r="AI32" s="121"/>
      <c r="AJ32" s="121"/>
      <c r="AK32" s="121"/>
      <c r="AL32" s="121"/>
      <c r="AM32" s="121"/>
      <c r="AN32" s="121"/>
      <c r="AO32" s="121"/>
      <c r="AP32" s="121"/>
      <c r="AQ32" s="122"/>
      <c r="AR32" s="120">
        <f>データ!U6</f>
        <v>133.76</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125.01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135.18</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125.58</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1554.67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2358.14</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1535.35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1815.14</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1374.7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160.15</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153.33000000000001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162</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148.28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150.13999999999999</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116.96</v>
      </c>
      <c r="Y33" s="121"/>
      <c r="Z33" s="121"/>
      <c r="AA33" s="121"/>
      <c r="AB33" s="121"/>
      <c r="AC33" s="121"/>
      <c r="AD33" s="121"/>
      <c r="AE33" s="121"/>
      <c r="AF33" s="121"/>
      <c r="AG33" s="121"/>
      <c r="AH33" s="121"/>
      <c r="AI33" s="121"/>
      <c r="AJ33" s="121"/>
      <c r="AK33" s="121"/>
      <c r="AL33" s="121"/>
      <c r="AM33" s="121"/>
      <c r="AN33" s="121"/>
      <c r="AO33" s="121"/>
      <c r="AP33" s="121"/>
      <c r="AQ33" s="122"/>
      <c r="AR33" s="120">
        <f>データ!Z6</f>
        <v>117.47</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115.38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113.53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111.03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50.25</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51.91</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53.86</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75.17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164.95</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655.75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578.19000000000005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638.35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521.36</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549.66999999999996</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193.85</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204.31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214.2</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242.32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256.39999999999998</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123.73</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131.76</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121.7</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132.19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121.84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11.57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10.86</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11.76</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10.83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11.75</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77.45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83.25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85.18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86.32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87.25</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89.48</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89.48</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89.48</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89.48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89.48</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105.06</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106.98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103.06</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100.74</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95.67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26.84</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26.08</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26.92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27.33</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27.25</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40.89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41.59</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40.29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40.409999999999997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41.58</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61.76</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62.75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61.99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62.26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63.81</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H30</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R01</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R02</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R03</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R04</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H30</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R01</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R02</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R03</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R04</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H30</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R01</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R02</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R03</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R04</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57.29</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59.15</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53.03</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53.81</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53.8</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47.21</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45.76</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44.55</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44.55</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44.33</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2.64</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1.45</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0.71</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0.22</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57.11</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57.57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57.63</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58.13</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59.87</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51.87</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52.33</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52.35</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53.69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56.59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0.28000000000000003</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0.77</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0.22</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【112.60】</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【29.72】</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【473.00】</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【233.74】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【106.87】</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【53.19】</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【75.85】</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【61.17】</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【49.58】</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【0.21】</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h0KadyUPZbXJEM6qmC4ecDNLR3US87crOLOGC6igtC22JiW5YlNi5XJAih4O78cPo1KXM7b5U997ci5WpTvQQ==" saltValue="u22lANbT4NazeAtTuLEJYQ=="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125.6</v>
      </c>
      <c r="U6" s="35">
        <f>U7</f>
        <v>133.76</v>
      </c>
      <c r="V6" s="35">
        <f>V7</f>
        <v>125.01</v>
      </c>
      <c r="W6" s="35">
        <f>W7</f>
        <v>135.18</v>
      </c>
      <c r="X6" s="35">
        <f t="shared" si="3"/>
        <v>125.58</v>
      </c>
      <c r="Y6" s="35">
        <f t="shared" si="3"/>
        <v>116.96</v>
      </c>
      <c r="Z6" s="35">
        <f t="shared" si="3"/>
        <v>117.47</v>
      </c>
      <c r="AA6" s="35">
        <f t="shared" si="3"/>
        <v>115.38</v>
      </c>
      <c r="AB6" s="35">
        <f t="shared" si="3"/>
        <v>113.53</v>
      </c>
      <c r="AC6" s="35">
        <f t="shared" si="3"/>
        <v>111.03</v>
      </c>
      <c r="AD6" s="33" t="str">
        <f>IF(AD7="-","【-】","【"&amp;SUBSTITUTE(TEXT(AD7,"#,##0.00"),"-","△")&amp;"】")</f>
        <v>【112.60】</v>
      </c>
      <c r="AE6" s="35">
        <f t="shared" si="3"/>
        <v>0</v>
      </c>
      <c r="AF6" s="35">
        <f>AF7</f>
        <v>0</v>
      </c>
      <c r="AG6" s="35">
        <f>AG7</f>
        <v>0</v>
      </c>
      <c r="AH6" s="35">
        <f>AH7</f>
        <v>0</v>
      </c>
      <c r="AI6" s="35">
        <f t="shared" si="3"/>
        <v>0</v>
      </c>
      <c r="AJ6" s="35">
        <f t="shared" si="3"/>
        <v>50.25</v>
      </c>
      <c r="AK6" s="35">
        <f t="shared" si="3"/>
        <v>51.91</v>
      </c>
      <c r="AL6" s="35">
        <f t="shared" si="3"/>
        <v>53.86</v>
      </c>
      <c r="AM6" s="35">
        <f t="shared" si="3"/>
        <v>75.17</v>
      </c>
      <c r="AN6" s="35">
        <f t="shared" si="3"/>
        <v>164.95</v>
      </c>
      <c r="AO6" s="33" t="str">
        <f>IF(AO7="-","【-】","【"&amp;SUBSTITUTE(TEXT(AO7,"#,##0.00"),"-","△")&amp;"】")</f>
        <v>【29.72】</v>
      </c>
      <c r="AP6" s="35">
        <f t="shared" si="3"/>
        <v>1554.67</v>
      </c>
      <c r="AQ6" s="35">
        <f>AQ7</f>
        <v>2358.14</v>
      </c>
      <c r="AR6" s="35">
        <f>AR7</f>
        <v>1535.35</v>
      </c>
      <c r="AS6" s="35">
        <f>AS7</f>
        <v>1815.14</v>
      </c>
      <c r="AT6" s="35">
        <f t="shared" si="3"/>
        <v>1374.7</v>
      </c>
      <c r="AU6" s="35">
        <f t="shared" si="3"/>
        <v>655.75</v>
      </c>
      <c r="AV6" s="35">
        <f t="shared" si="3"/>
        <v>578.19000000000005</v>
      </c>
      <c r="AW6" s="35">
        <f t="shared" si="3"/>
        <v>638.35</v>
      </c>
      <c r="AX6" s="35">
        <f t="shared" si="3"/>
        <v>521.36</v>
      </c>
      <c r="AY6" s="35">
        <f t="shared" si="3"/>
        <v>549.66999999999996</v>
      </c>
      <c r="AZ6" s="33" t="str">
        <f>IF(AZ7="-","【-】","【"&amp;SUBSTITUTE(TEXT(AZ7,"#,##0.00"),"-","△")&amp;"】")</f>
        <v>【473.00】</v>
      </c>
      <c r="BA6" s="35">
        <f t="shared" si="3"/>
        <v>160.15</v>
      </c>
      <c r="BB6" s="35">
        <f>BB7</f>
        <v>153.33000000000001</v>
      </c>
      <c r="BC6" s="35">
        <f>BC7</f>
        <v>162</v>
      </c>
      <c r="BD6" s="35">
        <f>BD7</f>
        <v>148.28</v>
      </c>
      <c r="BE6" s="35">
        <f t="shared" si="3"/>
        <v>150.13999999999999</v>
      </c>
      <c r="BF6" s="35">
        <f t="shared" si="3"/>
        <v>193.85</v>
      </c>
      <c r="BG6" s="35">
        <f t="shared" si="3"/>
        <v>204.31</v>
      </c>
      <c r="BH6" s="35">
        <f t="shared" si="3"/>
        <v>214.2</v>
      </c>
      <c r="BI6" s="35">
        <f t="shared" si="3"/>
        <v>242.32</v>
      </c>
      <c r="BJ6" s="35">
        <f t="shared" si="3"/>
        <v>256.39999999999998</v>
      </c>
      <c r="BK6" s="33" t="str">
        <f>IF(BK7="-","【-】","【"&amp;SUBSTITUTE(TEXT(BK7,"#,##0.00"),"-","△")&amp;"】")</f>
        <v>【233.74】</v>
      </c>
      <c r="BL6" s="35">
        <f t="shared" si="3"/>
        <v>123.73</v>
      </c>
      <c r="BM6" s="35">
        <f>BM7</f>
        <v>131.76</v>
      </c>
      <c r="BN6" s="35">
        <f>BN7</f>
        <v>121.7</v>
      </c>
      <c r="BO6" s="35">
        <f>BO7</f>
        <v>132.19</v>
      </c>
      <c r="BP6" s="35">
        <f t="shared" si="3"/>
        <v>121.84</v>
      </c>
      <c r="BQ6" s="35">
        <f t="shared" si="3"/>
        <v>105.06</v>
      </c>
      <c r="BR6" s="35">
        <f t="shared" si="3"/>
        <v>106.98</v>
      </c>
      <c r="BS6" s="35">
        <f t="shared" si="3"/>
        <v>103.06</v>
      </c>
      <c r="BT6" s="35">
        <f t="shared" si="3"/>
        <v>100.74</v>
      </c>
      <c r="BU6" s="35">
        <f t="shared" si="3"/>
        <v>95.67</v>
      </c>
      <c r="BV6" s="33" t="str">
        <f>IF(BV7="-","【-】","【"&amp;SUBSTITUTE(TEXT(BV7,"#,##0.00"),"-","△")&amp;"】")</f>
        <v>【106.87】</v>
      </c>
      <c r="BW6" s="35">
        <f t="shared" si="3"/>
        <v>11.57</v>
      </c>
      <c r="BX6" s="35">
        <f>BX7</f>
        <v>10.86</v>
      </c>
      <c r="BY6" s="35">
        <f>BY7</f>
        <v>11.76</v>
      </c>
      <c r="BZ6" s="35">
        <f>BZ7</f>
        <v>10.83</v>
      </c>
      <c r="CA6" s="35">
        <f t="shared" si="3"/>
        <v>11.75</v>
      </c>
      <c r="CB6" s="35">
        <f t="shared" si="3"/>
        <v>26.84</v>
      </c>
      <c r="CC6" s="35">
        <f t="shared" si="3"/>
        <v>26.08</v>
      </c>
      <c r="CD6" s="35">
        <f t="shared" si="3"/>
        <v>26.92</v>
      </c>
      <c r="CE6" s="35">
        <f t="shared" si="3"/>
        <v>27.33</v>
      </c>
      <c r="CF6" s="35">
        <f t="shared" ref="CF6" si="4">CF7</f>
        <v>27.25</v>
      </c>
      <c r="CG6" s="33" t="str">
        <f>IF(CG7="-","【-】","【"&amp;SUBSTITUTE(TEXT(CG7,"#,##0.00"),"-","△")&amp;"】")</f>
        <v>【20.26】</v>
      </c>
      <c r="CH6" s="35">
        <f t="shared" ref="CH6:CQ6" si="5">CH7</f>
        <v>77.45</v>
      </c>
      <c r="CI6" s="35">
        <f>CI7</f>
        <v>83.25</v>
      </c>
      <c r="CJ6" s="35">
        <f>CJ7</f>
        <v>85.18</v>
      </c>
      <c r="CK6" s="35">
        <f>CK7</f>
        <v>86.32</v>
      </c>
      <c r="CL6" s="35">
        <f t="shared" si="5"/>
        <v>87.25</v>
      </c>
      <c r="CM6" s="35">
        <f t="shared" si="5"/>
        <v>40.89</v>
      </c>
      <c r="CN6" s="35">
        <f t="shared" si="5"/>
        <v>41.59</v>
      </c>
      <c r="CO6" s="35">
        <f t="shared" si="5"/>
        <v>40.29</v>
      </c>
      <c r="CP6" s="35">
        <f t="shared" si="5"/>
        <v>40.409999999999997</v>
      </c>
      <c r="CQ6" s="35">
        <f t="shared" si="5"/>
        <v>41.58</v>
      </c>
      <c r="CR6" s="33" t="str">
        <f>IF(CR7="-","【-】","【"&amp;SUBSTITUTE(TEXT(CR7,"#,##0.00"),"-","△")&amp;"】")</f>
        <v>【53.19】</v>
      </c>
      <c r="CS6" s="35">
        <f t="shared" ref="CS6:DB6" si="6">CS7</f>
        <v>89.48</v>
      </c>
      <c r="CT6" s="35">
        <f>CT7</f>
        <v>89.48</v>
      </c>
      <c r="CU6" s="35">
        <f>CU7</f>
        <v>89.48</v>
      </c>
      <c r="CV6" s="35">
        <f>CV7</f>
        <v>89.48</v>
      </c>
      <c r="CW6" s="35">
        <f t="shared" si="6"/>
        <v>89.48</v>
      </c>
      <c r="CX6" s="35">
        <f t="shared" si="6"/>
        <v>61.76</v>
      </c>
      <c r="CY6" s="35">
        <f t="shared" si="6"/>
        <v>62.75</v>
      </c>
      <c r="CZ6" s="35">
        <f t="shared" si="6"/>
        <v>61.99</v>
      </c>
      <c r="DA6" s="35">
        <f t="shared" si="6"/>
        <v>62.26</v>
      </c>
      <c r="DB6" s="35">
        <f t="shared" si="6"/>
        <v>63.81</v>
      </c>
      <c r="DC6" s="33" t="str">
        <f>IF(DC7="-","【-】","【"&amp;SUBSTITUTE(TEXT(DC7,"#,##0.00"),"-","△")&amp;"】")</f>
        <v>【75.85】</v>
      </c>
      <c r="DD6" s="35">
        <f t="shared" ref="DD6:DM6" si="7">DD7</f>
        <v>57.29</v>
      </c>
      <c r="DE6" s="35">
        <f>DE7</f>
        <v>59.15</v>
      </c>
      <c r="DF6" s="35">
        <f>DF7</f>
        <v>53.03</v>
      </c>
      <c r="DG6" s="35">
        <f>DG7</f>
        <v>53.81</v>
      </c>
      <c r="DH6" s="35">
        <f t="shared" si="7"/>
        <v>53.8</v>
      </c>
      <c r="DI6" s="35">
        <f t="shared" si="7"/>
        <v>57.11</v>
      </c>
      <c r="DJ6" s="35">
        <f t="shared" si="7"/>
        <v>57.57</v>
      </c>
      <c r="DK6" s="35">
        <f t="shared" si="7"/>
        <v>57.63</v>
      </c>
      <c r="DL6" s="35">
        <f t="shared" si="7"/>
        <v>58.13</v>
      </c>
      <c r="DM6" s="35">
        <f t="shared" si="7"/>
        <v>59.87</v>
      </c>
      <c r="DN6" s="33" t="str">
        <f>IF(DN7="-","【-】","【"&amp;SUBSTITUTE(TEXT(DN7,"#,##0.00"),"-","△")&amp;"】")</f>
        <v>【61.17】</v>
      </c>
      <c r="DO6" s="35">
        <f t="shared" ref="DO6:DX6" si="8">DO7</f>
        <v>47.21</v>
      </c>
      <c r="DP6" s="35">
        <f>DP7</f>
        <v>45.76</v>
      </c>
      <c r="DQ6" s="35">
        <f>DQ7</f>
        <v>44.55</v>
      </c>
      <c r="DR6" s="35">
        <f>DR7</f>
        <v>44.55</v>
      </c>
      <c r="DS6" s="35">
        <f t="shared" si="8"/>
        <v>44.33</v>
      </c>
      <c r="DT6" s="35">
        <f t="shared" si="8"/>
        <v>51.87</v>
      </c>
      <c r="DU6" s="35">
        <f t="shared" si="8"/>
        <v>52.33</v>
      </c>
      <c r="DV6" s="35">
        <f t="shared" si="8"/>
        <v>52.35</v>
      </c>
      <c r="DW6" s="35">
        <f t="shared" si="8"/>
        <v>53.69</v>
      </c>
      <c r="DX6" s="35">
        <f t="shared" si="8"/>
        <v>56.59</v>
      </c>
      <c r="DY6" s="33" t="str">
        <f>IF(DY7="-","【-】","【"&amp;SUBSTITUTE(TEXT(DY7,"#,##0.00"),"-","△")&amp;"】")</f>
        <v>【49.58】</v>
      </c>
      <c r="DZ6" s="35">
        <f t="shared" ref="DZ6:EI6" si="9">DZ7</f>
        <v>2.64</v>
      </c>
      <c r="EA6" s="35">
        <f>EA7</f>
        <v>1.45</v>
      </c>
      <c r="EB6" s="35">
        <f>EB7</f>
        <v>0.71</v>
      </c>
      <c r="EC6" s="35">
        <f>EC7</f>
        <v>0</v>
      </c>
      <c r="ED6" s="35">
        <f t="shared" si="9"/>
        <v>0.22</v>
      </c>
      <c r="EE6" s="35">
        <f t="shared" si="9"/>
        <v>0.28000000000000003</v>
      </c>
      <c r="EF6" s="35">
        <f t="shared" si="9"/>
        <v>0.77</v>
      </c>
      <c r="EG6" s="35">
        <f t="shared" si="9"/>
        <v>0.24</v>
      </c>
      <c r="EH6" s="35">
        <f t="shared" si="9"/>
        <v>0.22</v>
      </c>
      <c r="EI6" s="35">
        <f t="shared" si="9"/>
        <v>0.24</v>
      </c>
      <c r="EJ6" s="33" t="str">
        <f>IF(EJ7="-","【-】","【"&amp;SUBSTITUTE(TEXT(EJ7,"#,##0.00"),"-","△")&amp;"】")</f>
        <v>【0.21】</v>
      </c>
    </row>
    <row r="7" spans="1:140" s="36" customFormat="1" x14ac:dyDescent="0.2">
      <c r="A7"/>
      <c r="B7" s="37" t="s">
        <v>87</v>
      </c>
      <c r="C7" s="37" t="s">
        <v>88</v>
      </c>
      <c r="D7" s="37" t="s">
        <v>89</v>
      </c>
      <c r="E7" s="37" t="s">
        <v>90</v>
      </c>
      <c r="F7" s="37" t="s">
        <v>91</v>
      </c>
      <c r="G7" s="37" t="s">
        <v>92</v>
      </c>
      <c r="H7" s="37" t="s">
        <v>93</v>
      </c>
      <c r="I7" s="37" t="s">
        <v>94</v>
      </c>
      <c r="J7" s="37" t="s">
        <v>95</v>
      </c>
      <c r="K7" s="38">
        <v>52080</v>
      </c>
      <c r="L7" s="37" t="s">
        <v>96</v>
      </c>
      <c r="M7" s="38">
        <v>1</v>
      </c>
      <c r="N7" s="38">
        <v>45438</v>
      </c>
      <c r="O7" s="39" t="s">
        <v>97</v>
      </c>
      <c r="P7" s="39">
        <v>83.8</v>
      </c>
      <c r="Q7" s="38">
        <v>3</v>
      </c>
      <c r="R7" s="38">
        <v>46600</v>
      </c>
      <c r="S7" s="37" t="s">
        <v>98</v>
      </c>
      <c r="T7" s="40">
        <v>125.6</v>
      </c>
      <c r="U7" s="40">
        <v>133.76</v>
      </c>
      <c r="V7" s="40">
        <v>125.01</v>
      </c>
      <c r="W7" s="40">
        <v>135.18</v>
      </c>
      <c r="X7" s="40">
        <v>125.58</v>
      </c>
      <c r="Y7" s="40">
        <v>116.96</v>
      </c>
      <c r="Z7" s="40">
        <v>117.47</v>
      </c>
      <c r="AA7" s="40">
        <v>115.38</v>
      </c>
      <c r="AB7" s="40">
        <v>113.53</v>
      </c>
      <c r="AC7" s="41">
        <v>111.03</v>
      </c>
      <c r="AD7" s="40">
        <v>112.6</v>
      </c>
      <c r="AE7" s="40">
        <v>0</v>
      </c>
      <c r="AF7" s="40">
        <v>0</v>
      </c>
      <c r="AG7" s="40">
        <v>0</v>
      </c>
      <c r="AH7" s="40">
        <v>0</v>
      </c>
      <c r="AI7" s="40">
        <v>0</v>
      </c>
      <c r="AJ7" s="40">
        <v>50.25</v>
      </c>
      <c r="AK7" s="40">
        <v>51.91</v>
      </c>
      <c r="AL7" s="40">
        <v>53.86</v>
      </c>
      <c r="AM7" s="40">
        <v>75.17</v>
      </c>
      <c r="AN7" s="40">
        <v>164.95</v>
      </c>
      <c r="AO7" s="40">
        <v>29.72</v>
      </c>
      <c r="AP7" s="40">
        <v>1554.67</v>
      </c>
      <c r="AQ7" s="40">
        <v>2358.14</v>
      </c>
      <c r="AR7" s="40">
        <v>1535.35</v>
      </c>
      <c r="AS7" s="40">
        <v>1815.14</v>
      </c>
      <c r="AT7" s="40">
        <v>1374.7</v>
      </c>
      <c r="AU7" s="40">
        <v>655.75</v>
      </c>
      <c r="AV7" s="40">
        <v>578.19000000000005</v>
      </c>
      <c r="AW7" s="40">
        <v>638.35</v>
      </c>
      <c r="AX7" s="40">
        <v>521.36</v>
      </c>
      <c r="AY7" s="40">
        <v>549.66999999999996</v>
      </c>
      <c r="AZ7" s="40">
        <v>473</v>
      </c>
      <c r="BA7" s="40">
        <v>160.15</v>
      </c>
      <c r="BB7" s="40">
        <v>153.33000000000001</v>
      </c>
      <c r="BC7" s="40">
        <v>162</v>
      </c>
      <c r="BD7" s="40">
        <v>148.28</v>
      </c>
      <c r="BE7" s="40">
        <v>150.13999999999999</v>
      </c>
      <c r="BF7" s="40">
        <v>193.85</v>
      </c>
      <c r="BG7" s="40">
        <v>204.31</v>
      </c>
      <c r="BH7" s="40">
        <v>214.2</v>
      </c>
      <c r="BI7" s="40">
        <v>242.32</v>
      </c>
      <c r="BJ7" s="40">
        <v>256.39999999999998</v>
      </c>
      <c r="BK7" s="40">
        <v>233.74</v>
      </c>
      <c r="BL7" s="40">
        <v>123.73</v>
      </c>
      <c r="BM7" s="40">
        <v>131.76</v>
      </c>
      <c r="BN7" s="40">
        <v>121.7</v>
      </c>
      <c r="BO7" s="40">
        <v>132.19</v>
      </c>
      <c r="BP7" s="40">
        <v>121.84</v>
      </c>
      <c r="BQ7" s="40">
        <v>105.06</v>
      </c>
      <c r="BR7" s="40">
        <v>106.98</v>
      </c>
      <c r="BS7" s="40">
        <v>103.06</v>
      </c>
      <c r="BT7" s="40">
        <v>100.74</v>
      </c>
      <c r="BU7" s="40">
        <v>95.67</v>
      </c>
      <c r="BV7" s="40">
        <v>106.87</v>
      </c>
      <c r="BW7" s="40">
        <v>11.57</v>
      </c>
      <c r="BX7" s="40">
        <v>10.86</v>
      </c>
      <c r="BY7" s="40">
        <v>11.76</v>
      </c>
      <c r="BZ7" s="40">
        <v>10.83</v>
      </c>
      <c r="CA7" s="40">
        <v>11.75</v>
      </c>
      <c r="CB7" s="40">
        <v>26.84</v>
      </c>
      <c r="CC7" s="40">
        <v>26.08</v>
      </c>
      <c r="CD7" s="40">
        <v>26.92</v>
      </c>
      <c r="CE7" s="40">
        <v>27.33</v>
      </c>
      <c r="CF7" s="40">
        <v>27.25</v>
      </c>
      <c r="CG7" s="40">
        <v>20.260000000000002</v>
      </c>
      <c r="CH7" s="40">
        <v>77.45</v>
      </c>
      <c r="CI7" s="40">
        <v>83.25</v>
      </c>
      <c r="CJ7" s="40">
        <v>85.18</v>
      </c>
      <c r="CK7" s="40">
        <v>86.32</v>
      </c>
      <c r="CL7" s="40">
        <v>87.25</v>
      </c>
      <c r="CM7" s="40">
        <v>40.89</v>
      </c>
      <c r="CN7" s="40">
        <v>41.59</v>
      </c>
      <c r="CO7" s="40">
        <v>40.29</v>
      </c>
      <c r="CP7" s="40">
        <v>40.409999999999997</v>
      </c>
      <c r="CQ7" s="40">
        <v>41.58</v>
      </c>
      <c r="CR7" s="40">
        <v>53.19</v>
      </c>
      <c r="CS7" s="40">
        <v>89.48</v>
      </c>
      <c r="CT7" s="40">
        <v>89.48</v>
      </c>
      <c r="CU7" s="40">
        <v>89.48</v>
      </c>
      <c r="CV7" s="40">
        <v>89.48</v>
      </c>
      <c r="CW7" s="40">
        <v>89.48</v>
      </c>
      <c r="CX7" s="40">
        <v>61.76</v>
      </c>
      <c r="CY7" s="40">
        <v>62.75</v>
      </c>
      <c r="CZ7" s="40">
        <v>61.99</v>
      </c>
      <c r="DA7" s="40">
        <v>62.26</v>
      </c>
      <c r="DB7" s="40">
        <v>63.81</v>
      </c>
      <c r="DC7" s="40">
        <v>75.849999999999994</v>
      </c>
      <c r="DD7" s="40">
        <v>57.29</v>
      </c>
      <c r="DE7" s="40">
        <v>59.15</v>
      </c>
      <c r="DF7" s="40">
        <v>53.03</v>
      </c>
      <c r="DG7" s="40">
        <v>53.81</v>
      </c>
      <c r="DH7" s="40">
        <v>53.8</v>
      </c>
      <c r="DI7" s="40">
        <v>57.11</v>
      </c>
      <c r="DJ7" s="40">
        <v>57.57</v>
      </c>
      <c r="DK7" s="40">
        <v>57.63</v>
      </c>
      <c r="DL7" s="40">
        <v>58.13</v>
      </c>
      <c r="DM7" s="40">
        <v>59.87</v>
      </c>
      <c r="DN7" s="40">
        <v>61.17</v>
      </c>
      <c r="DO7" s="40">
        <v>47.21</v>
      </c>
      <c r="DP7" s="40">
        <v>45.76</v>
      </c>
      <c r="DQ7" s="40">
        <v>44.55</v>
      </c>
      <c r="DR7" s="40">
        <v>44.55</v>
      </c>
      <c r="DS7" s="40">
        <v>44.33</v>
      </c>
      <c r="DT7" s="40">
        <v>51.87</v>
      </c>
      <c r="DU7" s="40">
        <v>52.33</v>
      </c>
      <c r="DV7" s="40">
        <v>52.35</v>
      </c>
      <c r="DW7" s="40">
        <v>53.69</v>
      </c>
      <c r="DX7" s="40">
        <v>56.59</v>
      </c>
      <c r="DY7" s="40">
        <v>49.58</v>
      </c>
      <c r="DZ7" s="40">
        <v>2.64</v>
      </c>
      <c r="EA7" s="40">
        <v>1.45</v>
      </c>
      <c r="EB7" s="40">
        <v>0.71</v>
      </c>
      <c r="EC7" s="40">
        <v>0</v>
      </c>
      <c r="ED7" s="40">
        <v>0.22</v>
      </c>
      <c r="EE7" s="40">
        <v>0.28000000000000003</v>
      </c>
      <c r="EF7" s="40">
        <v>0.77</v>
      </c>
      <c r="EG7" s="40">
        <v>0.24</v>
      </c>
      <c r="EH7" s="40">
        <v>0.22</v>
      </c>
      <c r="EI7" s="40">
        <v>0.24</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f>IF(T6="-",NA(),T6)</f>
        <v>125.6</v>
      </c>
      <c r="V11" s="48">
        <f>IF(U6="-",NA(),U6)</f>
        <v>133.76</v>
      </c>
      <c r="W11" s="48">
        <f>IF(V6="-",NA(),V6)</f>
        <v>125.01</v>
      </c>
      <c r="X11" s="48">
        <f>IF(W6="-",NA(),W6)</f>
        <v>135.18</v>
      </c>
      <c r="Y11" s="48">
        <f>IF(X6="-",NA(),X6)</f>
        <v>125.58</v>
      </c>
      <c r="AE11" s="47" t="s">
        <v>23</v>
      </c>
      <c r="AF11" s="48">
        <f>IF(AE6="-",NA(),AE6)</f>
        <v>0</v>
      </c>
      <c r="AG11" s="48">
        <f>IF(AF6="-",NA(),AF6)</f>
        <v>0</v>
      </c>
      <c r="AH11" s="48">
        <f>IF(AG6="-",NA(),AG6)</f>
        <v>0</v>
      </c>
      <c r="AI11" s="48">
        <f>IF(AH6="-",NA(),AH6)</f>
        <v>0</v>
      </c>
      <c r="AJ11" s="48">
        <f>IF(AI6="-",NA(),AI6)</f>
        <v>0</v>
      </c>
      <c r="AP11" s="47" t="s">
        <v>23</v>
      </c>
      <c r="AQ11" s="48">
        <f>IF(AP6="-",NA(),AP6)</f>
        <v>1554.67</v>
      </c>
      <c r="AR11" s="48">
        <f>IF(AQ6="-",NA(),AQ6)</f>
        <v>2358.14</v>
      </c>
      <c r="AS11" s="48">
        <f>IF(AR6="-",NA(),AR6)</f>
        <v>1535.35</v>
      </c>
      <c r="AT11" s="48">
        <f>IF(AS6="-",NA(),AS6)</f>
        <v>1815.14</v>
      </c>
      <c r="AU11" s="48">
        <f>IF(AT6="-",NA(),AT6)</f>
        <v>1374.7</v>
      </c>
      <c r="BA11" s="47" t="s">
        <v>23</v>
      </c>
      <c r="BB11" s="48">
        <f>IF(BA6="-",NA(),BA6)</f>
        <v>160.15</v>
      </c>
      <c r="BC11" s="48">
        <f>IF(BB6="-",NA(),BB6)</f>
        <v>153.33000000000001</v>
      </c>
      <c r="BD11" s="48">
        <f>IF(BC6="-",NA(),BC6)</f>
        <v>162</v>
      </c>
      <c r="BE11" s="48">
        <f>IF(BD6="-",NA(),BD6)</f>
        <v>148.28</v>
      </c>
      <c r="BF11" s="48">
        <f>IF(BE6="-",NA(),BE6)</f>
        <v>150.13999999999999</v>
      </c>
      <c r="BL11" s="47" t="s">
        <v>23</v>
      </c>
      <c r="BM11" s="48">
        <f>IF(BL6="-",NA(),BL6)</f>
        <v>123.73</v>
      </c>
      <c r="BN11" s="48">
        <f>IF(BM6="-",NA(),BM6)</f>
        <v>131.76</v>
      </c>
      <c r="BO11" s="48">
        <f>IF(BN6="-",NA(),BN6)</f>
        <v>121.7</v>
      </c>
      <c r="BP11" s="48">
        <f>IF(BO6="-",NA(),BO6)</f>
        <v>132.19</v>
      </c>
      <c r="BQ11" s="48">
        <f>IF(BP6="-",NA(),BP6)</f>
        <v>121.84</v>
      </c>
      <c r="BW11" s="47" t="s">
        <v>23</v>
      </c>
      <c r="BX11" s="48">
        <f>IF(BW6="-",NA(),BW6)</f>
        <v>11.57</v>
      </c>
      <c r="BY11" s="48">
        <f>IF(BX6="-",NA(),BX6)</f>
        <v>10.86</v>
      </c>
      <c r="BZ11" s="48">
        <f>IF(BY6="-",NA(),BY6)</f>
        <v>11.76</v>
      </c>
      <c r="CA11" s="48">
        <f>IF(BZ6="-",NA(),BZ6)</f>
        <v>10.83</v>
      </c>
      <c r="CB11" s="48">
        <f>IF(CA6="-",NA(),CA6)</f>
        <v>11.75</v>
      </c>
      <c r="CH11" s="47" t="s">
        <v>23</v>
      </c>
      <c r="CI11" s="48">
        <f>IF(CH6="-",NA(),CH6)</f>
        <v>77.45</v>
      </c>
      <c r="CJ11" s="48">
        <f>IF(CI6="-",NA(),CI6)</f>
        <v>83.25</v>
      </c>
      <c r="CK11" s="48">
        <f>IF(CJ6="-",NA(),CJ6)</f>
        <v>85.18</v>
      </c>
      <c r="CL11" s="48">
        <f>IF(CK6="-",NA(),CK6)</f>
        <v>86.32</v>
      </c>
      <c r="CM11" s="48">
        <f>IF(CL6="-",NA(),CL6)</f>
        <v>87.25</v>
      </c>
      <c r="CS11" s="47" t="s">
        <v>23</v>
      </c>
      <c r="CT11" s="48">
        <f>IF(CS6="-",NA(),CS6)</f>
        <v>89.48</v>
      </c>
      <c r="CU11" s="48">
        <f>IF(CT6="-",NA(),CT6)</f>
        <v>89.48</v>
      </c>
      <c r="CV11" s="48">
        <f>IF(CU6="-",NA(),CU6)</f>
        <v>89.48</v>
      </c>
      <c r="CW11" s="48">
        <f>IF(CV6="-",NA(),CV6)</f>
        <v>89.48</v>
      </c>
      <c r="CX11" s="48">
        <f>IF(CW6="-",NA(),CW6)</f>
        <v>89.48</v>
      </c>
      <c r="DD11" s="47" t="s">
        <v>23</v>
      </c>
      <c r="DE11" s="48">
        <f>IF(DD6="-",NA(),DD6)</f>
        <v>57.29</v>
      </c>
      <c r="DF11" s="48">
        <f>IF(DE6="-",NA(),DE6)</f>
        <v>59.15</v>
      </c>
      <c r="DG11" s="48">
        <f>IF(DF6="-",NA(),DF6)</f>
        <v>53.03</v>
      </c>
      <c r="DH11" s="48">
        <f>IF(DG6="-",NA(),DG6)</f>
        <v>53.81</v>
      </c>
      <c r="DI11" s="48">
        <f>IF(DH6="-",NA(),DH6)</f>
        <v>53.8</v>
      </c>
      <c r="DO11" s="47" t="s">
        <v>23</v>
      </c>
      <c r="DP11" s="48">
        <f>IF(DO6="-",NA(),DO6)</f>
        <v>47.21</v>
      </c>
      <c r="DQ11" s="48">
        <f>IF(DP6="-",NA(),DP6)</f>
        <v>45.76</v>
      </c>
      <c r="DR11" s="48">
        <f>IF(DQ6="-",NA(),DQ6)</f>
        <v>44.55</v>
      </c>
      <c r="DS11" s="48">
        <f>IF(DR6="-",NA(),DR6)</f>
        <v>44.55</v>
      </c>
      <c r="DT11" s="48">
        <f>IF(DS6="-",NA(),DS6)</f>
        <v>44.33</v>
      </c>
      <c r="DZ11" s="47" t="s">
        <v>23</v>
      </c>
      <c r="EA11" s="48">
        <f>IF(DZ6="-",NA(),DZ6)</f>
        <v>2.64</v>
      </c>
      <c r="EB11" s="48">
        <f>IF(EA6="-",NA(),EA6)</f>
        <v>1.45</v>
      </c>
      <c r="EC11" s="48">
        <f>IF(EB6="-",NA(),EB6)</f>
        <v>0.71</v>
      </c>
      <c r="ED11" s="48">
        <f>IF(EC6="-",NA(),EC6)</f>
        <v>0</v>
      </c>
      <c r="EE11" s="48">
        <f>IF(ED6="-",NA(),ED6)</f>
        <v>0.22</v>
      </c>
    </row>
    <row r="12" spans="1:140" x14ac:dyDescent="0.2">
      <c r="T12" s="47" t="s">
        <v>24</v>
      </c>
      <c r="U12" s="48">
        <f>IF(Y6="-",NA(),Y6)</f>
        <v>116.96</v>
      </c>
      <c r="V12" s="48">
        <f>IF(Z6="-",NA(),Z6)</f>
        <v>117.47</v>
      </c>
      <c r="W12" s="48">
        <f>IF(AA6="-",NA(),AA6)</f>
        <v>115.38</v>
      </c>
      <c r="X12" s="48">
        <f>IF(AB6="-",NA(),AB6)</f>
        <v>113.53</v>
      </c>
      <c r="Y12" s="48">
        <f>IF(AC6="-",NA(),AC6)</f>
        <v>111.03</v>
      </c>
      <c r="AE12" s="47" t="s">
        <v>24</v>
      </c>
      <c r="AF12" s="48">
        <f>IF(AJ6="-",NA(),AJ6)</f>
        <v>50.25</v>
      </c>
      <c r="AG12" s="48">
        <f t="shared" ref="AG12:AJ12" si="10">IF(AK6="-",NA(),AK6)</f>
        <v>51.91</v>
      </c>
      <c r="AH12" s="48">
        <f t="shared" si="10"/>
        <v>53.86</v>
      </c>
      <c r="AI12" s="48">
        <f t="shared" si="10"/>
        <v>75.17</v>
      </c>
      <c r="AJ12" s="48">
        <f t="shared" si="10"/>
        <v>164.95</v>
      </c>
      <c r="AP12" s="47" t="s">
        <v>24</v>
      </c>
      <c r="AQ12" s="48">
        <f>IF(AU6="-",NA(),AU6)</f>
        <v>655.75</v>
      </c>
      <c r="AR12" s="48">
        <f t="shared" ref="AR12:AU12" si="11">IF(AV6="-",NA(),AV6)</f>
        <v>578.19000000000005</v>
      </c>
      <c r="AS12" s="48">
        <f t="shared" si="11"/>
        <v>638.35</v>
      </c>
      <c r="AT12" s="48">
        <f t="shared" si="11"/>
        <v>521.36</v>
      </c>
      <c r="AU12" s="48">
        <f t="shared" si="11"/>
        <v>549.66999999999996</v>
      </c>
      <c r="BA12" s="47" t="s">
        <v>24</v>
      </c>
      <c r="BB12" s="48">
        <f>IF(BF6="-",NA(),BF6)</f>
        <v>193.85</v>
      </c>
      <c r="BC12" s="48">
        <f t="shared" ref="BC12:BF12" si="12">IF(BG6="-",NA(),BG6)</f>
        <v>204.31</v>
      </c>
      <c r="BD12" s="48">
        <f t="shared" si="12"/>
        <v>214.2</v>
      </c>
      <c r="BE12" s="48">
        <f t="shared" si="12"/>
        <v>242.32</v>
      </c>
      <c r="BF12" s="48">
        <f t="shared" si="12"/>
        <v>256.39999999999998</v>
      </c>
      <c r="BL12" s="47" t="s">
        <v>24</v>
      </c>
      <c r="BM12" s="48">
        <f>IF(BQ6="-",NA(),BQ6)</f>
        <v>105.06</v>
      </c>
      <c r="BN12" s="48">
        <f t="shared" ref="BN12:BQ12" si="13">IF(BR6="-",NA(),BR6)</f>
        <v>106.98</v>
      </c>
      <c r="BO12" s="48">
        <f t="shared" si="13"/>
        <v>103.06</v>
      </c>
      <c r="BP12" s="48">
        <f t="shared" si="13"/>
        <v>100.74</v>
      </c>
      <c r="BQ12" s="48">
        <f t="shared" si="13"/>
        <v>95.67</v>
      </c>
      <c r="BW12" s="47" t="s">
        <v>24</v>
      </c>
      <c r="BX12" s="48">
        <f>IF(CB6="-",NA(),CB6)</f>
        <v>26.84</v>
      </c>
      <c r="BY12" s="48">
        <f t="shared" ref="BY12:CB12" si="14">IF(CC6="-",NA(),CC6)</f>
        <v>26.08</v>
      </c>
      <c r="BZ12" s="48">
        <f t="shared" si="14"/>
        <v>26.92</v>
      </c>
      <c r="CA12" s="48">
        <f t="shared" si="14"/>
        <v>27.33</v>
      </c>
      <c r="CB12" s="48">
        <f t="shared" si="14"/>
        <v>27.25</v>
      </c>
      <c r="CH12" s="47" t="s">
        <v>24</v>
      </c>
      <c r="CI12" s="48">
        <f>IF(CM6="-",NA(),CM6)</f>
        <v>40.89</v>
      </c>
      <c r="CJ12" s="48">
        <f t="shared" ref="CJ12:CM12" si="15">IF(CN6="-",NA(),CN6)</f>
        <v>41.59</v>
      </c>
      <c r="CK12" s="48">
        <f t="shared" si="15"/>
        <v>40.29</v>
      </c>
      <c r="CL12" s="48">
        <f t="shared" si="15"/>
        <v>40.409999999999997</v>
      </c>
      <c r="CM12" s="48">
        <f t="shared" si="15"/>
        <v>41.58</v>
      </c>
      <c r="CS12" s="47" t="s">
        <v>24</v>
      </c>
      <c r="CT12" s="48">
        <f>IF(CX6="-",NA(),CX6)</f>
        <v>61.76</v>
      </c>
      <c r="CU12" s="48">
        <f t="shared" ref="CU12:CX12" si="16">IF(CY6="-",NA(),CY6)</f>
        <v>62.75</v>
      </c>
      <c r="CV12" s="48">
        <f t="shared" si="16"/>
        <v>61.99</v>
      </c>
      <c r="CW12" s="48">
        <f t="shared" si="16"/>
        <v>62.26</v>
      </c>
      <c r="CX12" s="48">
        <f t="shared" si="16"/>
        <v>63.81</v>
      </c>
      <c r="DD12" s="47" t="s">
        <v>24</v>
      </c>
      <c r="DE12" s="48">
        <f>IF(DI6="-",NA(),DI6)</f>
        <v>57.11</v>
      </c>
      <c r="DF12" s="48">
        <f t="shared" ref="DF12:DI12" si="17">IF(DJ6="-",NA(),DJ6)</f>
        <v>57.57</v>
      </c>
      <c r="DG12" s="48">
        <f t="shared" si="17"/>
        <v>57.63</v>
      </c>
      <c r="DH12" s="48">
        <f t="shared" si="17"/>
        <v>58.13</v>
      </c>
      <c r="DI12" s="48">
        <f t="shared" si="17"/>
        <v>59.87</v>
      </c>
      <c r="DO12" s="47" t="s">
        <v>24</v>
      </c>
      <c r="DP12" s="48">
        <f>IF(DT6="-",NA(),DT6)</f>
        <v>51.87</v>
      </c>
      <c r="DQ12" s="48">
        <f t="shared" ref="DQ12:DT12" si="18">IF(DU6="-",NA(),DU6)</f>
        <v>52.33</v>
      </c>
      <c r="DR12" s="48">
        <f t="shared" si="18"/>
        <v>52.35</v>
      </c>
      <c r="DS12" s="48">
        <f t="shared" si="18"/>
        <v>53.69</v>
      </c>
      <c r="DT12" s="48">
        <f t="shared" si="18"/>
        <v>56.59</v>
      </c>
      <c r="DZ12" s="47" t="s">
        <v>24</v>
      </c>
      <c r="EA12" s="48">
        <f>IF(EE6="-",NA(),EE6)</f>
        <v>0.28000000000000003</v>
      </c>
      <c r="EB12" s="48">
        <f t="shared" ref="EB12:EE12" si="19">IF(EF6="-",NA(),EF6)</f>
        <v>0.77</v>
      </c>
      <c r="EC12" s="48">
        <f t="shared" si="19"/>
        <v>0.24</v>
      </c>
      <c r="ED12" s="48">
        <f t="shared" si="19"/>
        <v>0.22</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剛平</cp:lastModifiedBy>
  <cp:lastPrinted>2024-01-26T02:56:26Z</cp:lastPrinted>
  <dcterms:created xsi:type="dcterms:W3CDTF">2023-12-05T01:32:37Z</dcterms:created>
  <dcterms:modified xsi:type="dcterms:W3CDTF">2024-02-06T07:10:12Z</dcterms:modified>
  <cp:category/>
</cp:coreProperties>
</file>