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2.3\共通\下水道課\300_工務係\★調査もの★\R5\令和5年度\104\提出物\"/>
    </mc:Choice>
  </mc:AlternateContent>
  <workbookProtection workbookAlgorithmName="SHA-512" workbookHashValue="xABgVT5IqV4j8rGYSvd2YpTOQTL0ARMSwaGz2QoGE4vfmhFN19LkaGnYoKYe8YB4dsm0LyKc1YNo7itqLVNXuw==" workbookSaltValue="pE7H8h4Ksc8xtxeKMqw6aA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AT10" i="4"/>
  <c r="AL10" i="4"/>
  <c r="AD10" i="4"/>
  <c r="W10" i="4"/>
  <c r="I10" i="4"/>
  <c r="B10" i="4"/>
  <c r="BB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<sst xmlns="http://schemas.openxmlformats.org/spreadsheetml/2006/main" count="271" uniqueCount="117">
  <si>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</si>
  <si>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</si>
  <si>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</si>
  <si>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</si>
  <si>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</si>
  <si>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</si>
  <si>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</si>
  <si>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</si>
  <si>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</si>
  <si>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</si>
  <si>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</si>
  <si>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</si>
  <si>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</si>
  <si>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</si>
  <si>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</si>
  <si>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</si>
  <si>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</si>
  <si>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</si>
  <si>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</si>
  <si>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</si>
  <si>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</si>
  <si>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</si>
  <si>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</si>
  <si>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</si>
  <si>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</si>
  <si>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</si>
  <si>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</si>
  <si>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</si>
  <si>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</si>
  <si>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</si>
  <si>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</si>
  <si>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</si>
  <si>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</si>
  <si>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</si>
  <si>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</si>
  <si>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</si>
  <si>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</si>
  <si>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</si>
  <si>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</si>
  <si>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</si>
  <si>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</si>
  <si>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</si>
  <si>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</si>
  <si>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</si>
  <si>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</si>
  <si>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</si>
  <si>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</si>
  <si>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</si>
  <si>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</si>
  <si>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</si>
  <si>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</si>
  <si>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</si>
  <si>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</si>
  <si>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</si>
  <si>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</si>
  <si>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</si>
  <si>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</si>
  <si>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</si>
  <si>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</si>
  <si>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</si>
  <si>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</si>
  <si>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</si>
  <si>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</si>
  <si>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</si>
  <si>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</si>
  <si>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</si>
  <si>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</si>
  <si>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</si>
  <si>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</si>
  <si>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</si>
  <si>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</si>
  <si>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</si>
  <si>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</si>
  <si>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</si>
  <si>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</si>
  <si>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</si>
  <si>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</si>
  <si>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</si>
  <si>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</si>
  <si>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</si>
  <si>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</si>
  <si>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</si>
  <si>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</si>
  <si>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</si>
  <si>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</si>
  <si>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</si>
  <si>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</si>
  <si>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</si>
  <si>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</si>
  <si>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</si>
  <si>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</si>
  <si>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</si>
  <si>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</si>
  <si>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</si>
  <si>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</si>
  <si>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</si>
  <si>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</si>
  <si>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</si>
  <si>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</si>
  <si>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</si>
  <si>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</si>
  <si>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</si>
  <si>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</si>
  <si>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</si>
  <si>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</si>
  <si>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</si>
  <si>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</si>
  <si>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</si>
  <si>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</si>
  <si>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</si>
  <si>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</si>
  <si>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</si>
  <si>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</si>
  <si>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</si>
  <si>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経常収支比率は100％以上であるものの、一般会計からの繰入金に依存している。
　流動比率は、一般会計からの繰入金増額に伴い、前年度より増加している。
　経費回収率は、修繕費等の維持管理費が増加したため、減少している。
　汚水処理原価は、全国・類似団体平均を下回っており、低コストで汚水処理が出来ている。</t>
    <phoneticPr fontId="4"/>
  </si>
  <si>
    <t>　事業開始は平成12年度からで、初期に設置した浄化槽は老朽化が進行している。現在のところ、浄化槽本体の大規模修繕は少ないが、部品（ブロワー等）は一定期間経過するにつれ取替交換が必要になっている。</t>
    <phoneticPr fontId="4"/>
  </si>
  <si>
    <t>　新規整備に伴う地方債償還額は平準化されつつあるが、一般会計からの繰入金に依存している。また、維持管理費用も料金収入で賄えていない状況であるため、使用料の適正化及び経費節約に努める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</si>
</sst>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01-425D-8881-7EED6A9E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384792"/>
        <c:axId val="375385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01-425D-8881-7EED6A9E1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384792"/>
        <c:axId val="375385176"/>
      </c:lineChart>
      <c:dateAx>
        <c:axId val="3753847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5385176"/>
        <c:crosses val="autoZero"/>
        <c:auto val="1"/>
        <c:lblOffset val="100"/>
        <c:baseTimeUnit val="years"/>
      </c:dateAx>
      <c:valAx>
        <c:axId val="375385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5384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3B-45C7-8973-7BF978F8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92352"/>
        <c:axId val="376393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59.64</c:v>
                </c:pt>
                <c:pt idx="2">
                  <c:v>58.19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3B-45C7-8973-7BF978F8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392352"/>
        <c:axId val="376393136"/>
      </c:lineChart>
      <c:dateAx>
        <c:axId val="3763923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393136"/>
        <c:crosses val="autoZero"/>
        <c:auto val="1"/>
        <c:lblOffset val="100"/>
        <c:baseTimeUnit val="years"/>
      </c:dateAx>
      <c:valAx>
        <c:axId val="376393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39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37-49BB-B395-9CAD89904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250080"/>
        <c:axId val="37625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90.63</c:v>
                </c:pt>
                <c:pt idx="2">
                  <c:v>87.8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37-49BB-B395-9CAD89904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250080"/>
        <c:axId val="376251648"/>
      </c:lineChart>
      <c:dateAx>
        <c:axId val="3762500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251648"/>
        <c:crosses val="autoZero"/>
        <c:auto val="1"/>
        <c:lblOffset val="100"/>
        <c:baseTimeUnit val="years"/>
      </c:dateAx>
      <c:valAx>
        <c:axId val="37625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25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104.55</c:v>
                </c:pt>
                <c:pt idx="2">
                  <c:v>104.58</c:v>
                </c:pt>
                <c:pt idx="3">
                  <c:v>100.47</c:v>
                </c:pt>
                <c:pt idx="4">
                  <c:v>116.69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54-458F-A95A-40A07090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071880"/>
        <c:axId val="37608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96.05</c:v>
                </c:pt>
                <c:pt idx="2">
                  <c:v>99.03</c:v>
                </c:pt>
                <c:pt idx="3">
                  <c:v>100.41</c:v>
                </c:pt>
                <c:pt idx="4">
                  <c:v>100.17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54-458F-A95A-40A07090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71880"/>
        <c:axId val="376082528"/>
      </c:lineChart>
      <c:dateAx>
        <c:axId val="376071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082528"/>
        <c:crosses val="autoZero"/>
        <c:auto val="1"/>
        <c:lblOffset val="100"/>
        <c:baseTimeUnit val="years"/>
      </c:dateAx>
      <c:valAx>
        <c:axId val="376082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071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37.58</c:v>
                </c:pt>
                <c:pt idx="2">
                  <c:v>39.909999999999997</c:v>
                </c:pt>
                <c:pt idx="3">
                  <c:v>42.18</c:v>
                </c:pt>
                <c:pt idx="4">
                  <c:v>44.7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B2-4F91-9541-E4E1280F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165032"/>
        <c:axId val="376165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23.76</c:v>
                </c:pt>
                <c:pt idx="2">
                  <c:v>15.74</c:v>
                </c:pt>
                <c:pt idx="3">
                  <c:v>21.02</c:v>
                </c:pt>
                <c:pt idx="4">
                  <c:v>24.31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B2-4F91-9541-E4E1280F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65032"/>
        <c:axId val="376165416"/>
      </c:lineChart>
      <c:dateAx>
        <c:axId val="376165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165416"/>
        <c:crosses val="autoZero"/>
        <c:auto val="1"/>
        <c:lblOffset val="100"/>
        <c:baseTimeUnit val="years"/>
      </c:dateAx>
      <c:valAx>
        <c:axId val="376165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165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C2-46D1-BE4A-40979B4A9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252040"/>
        <c:axId val="376252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C2-46D1-BE4A-40979B4A9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252040"/>
        <c:axId val="376252824"/>
      </c:lineChart>
      <c:dateAx>
        <c:axId val="376252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252824"/>
        <c:crosses val="autoZero"/>
        <c:auto val="1"/>
        <c:lblOffset val="100"/>
        <c:baseTimeUnit val="years"/>
      </c:dateAx>
      <c:valAx>
        <c:axId val="376252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252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2-40FA-99B0-30600371E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250472"/>
        <c:axId val="376250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123.82</c:v>
                </c:pt>
                <c:pt idx="2">
                  <c:v>74.239999999999995</c:v>
                </c:pt>
                <c:pt idx="3">
                  <c:v>83.92</c:v>
                </c:pt>
                <c:pt idx="4">
                  <c:v>89.31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E2-40FA-99B0-30600371E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250472"/>
        <c:axId val="376250864"/>
      </c:lineChart>
      <c:dateAx>
        <c:axId val="3762504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250864"/>
        <c:crosses val="autoZero"/>
        <c:auto val="1"/>
        <c:lblOffset val="100"/>
        <c:baseTimeUnit val="years"/>
      </c:dateAx>
      <c:valAx>
        <c:axId val="376250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250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49.44</c:v>
                </c:pt>
                <c:pt idx="2">
                  <c:v>96.15</c:v>
                </c:pt>
                <c:pt idx="3">
                  <c:v>94.36</c:v>
                </c:pt>
                <c:pt idx="4">
                  <c:v>148.32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D0-4BEF-B695-D670EC19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88824"/>
        <c:axId val="37638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89.72</c:v>
                </c:pt>
                <c:pt idx="2">
                  <c:v>100.47</c:v>
                </c:pt>
                <c:pt idx="3">
                  <c:v>122.71</c:v>
                </c:pt>
                <c:pt idx="4">
                  <c:v>138.19999999999999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D0-4BEF-B695-D670EC19C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388824"/>
        <c:axId val="376389216"/>
      </c:lineChart>
      <c:dateAx>
        <c:axId val="376388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389216"/>
        <c:crosses val="autoZero"/>
        <c:auto val="1"/>
        <c:lblOffset val="100"/>
        <c:baseTimeUnit val="years"/>
      </c:dateAx>
      <c:valAx>
        <c:axId val="37638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388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1-4E73-84A6-F01FA91F2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87648"/>
        <c:axId val="376387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270.57</c:v>
                </c:pt>
                <c:pt idx="2">
                  <c:v>294.27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71-4E73-84A6-F01FA91F2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387648"/>
        <c:axId val="376387256"/>
      </c:lineChart>
      <c:dateAx>
        <c:axId val="3763876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387256"/>
        <c:crosses val="autoZero"/>
        <c:auto val="1"/>
        <c:lblOffset val="100"/>
        <c:baseTimeUnit val="years"/>
      </c:dateAx>
      <c:valAx>
        <c:axId val="376387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387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50.45</c:v>
                </c:pt>
                <c:pt idx="2">
                  <c:v>57.82</c:v>
                </c:pt>
                <c:pt idx="3">
                  <c:v>67.77</c:v>
                </c:pt>
                <c:pt idx="4">
                  <c:v>62.42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B2-49E3-B925-959DB42E8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88040"/>
        <c:axId val="376391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62.5</c:v>
                </c:pt>
                <c:pt idx="2">
                  <c:v>60.59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B2-49E3-B925-959DB42E8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388040"/>
        <c:axId val="376391960"/>
      </c:lineChart>
      <c:dateAx>
        <c:axId val="376388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391960"/>
        <c:crosses val="autoZero"/>
        <c:auto val="1"/>
        <c:lblOffset val="100"/>
        <c:baseTimeUnit val="years"/>
      </c:dateAx>
      <c:valAx>
        <c:axId val="376391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388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174.47</c:v>
                </c:pt>
                <c:pt idx="2">
                  <c:v>152</c:v>
                </c:pt>
                <c:pt idx="3">
                  <c:v>130.11000000000001</c:v>
                </c:pt>
                <c:pt idx="4">
                  <c:v>142.96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B1-4D0C-8942-95D0499AD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390000"/>
        <c:axId val="376393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269.33</c:v>
                </c:pt>
                <c:pt idx="2">
                  <c:v>280.23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B1-4D0C-8942-95D0499AD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390000"/>
        <c:axId val="376393528"/>
      </c:lineChart>
      <c:dateAx>
        <c:axId val="3763900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76393528"/>
        <c:crosses val="autoZero"/>
        <c:auto val="1"/>
        <c:lblOffset val="100"/>
        <c:baseTimeUnit val="years"/>
      </c:dateAx>
      <c:valAx>
        <c:axId val="376393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390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90" zoomScaleNormal="90" workbookViewId="0">
      <selection activeCell="BB80" sqref="BB80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愛媛県　八幡浜市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特定地域生活排水処理</v>
      </c>
      <c r="Q8" s="66"/>
      <c r="R8" s="66"/>
      <c r="S8" s="66"/>
      <c r="T8" s="66"/>
      <c r="U8" s="66"/>
      <c r="V8" s="66"/>
      <c r="W8" s="66" t="str">
        <f>データ!L6</f>
        <v>K2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31293</v>
      </c>
      <c r="AM8" s="55"/>
      <c r="AN8" s="55"/>
      <c r="AO8" s="55"/>
      <c r="AP8" s="55"/>
      <c r="AQ8" s="55"/>
      <c r="AR8" s="55"/>
      <c r="AS8" s="55"/>
      <c r="AT8" s="54">
        <f>データ!T6</f>
        <v>132.65</v>
      </c>
      <c r="AU8" s="54"/>
      <c r="AV8" s="54"/>
      <c r="AW8" s="54"/>
      <c r="AX8" s="54"/>
      <c r="AY8" s="54"/>
      <c r="AZ8" s="54"/>
      <c r="BA8" s="54"/>
      <c r="BB8" s="54">
        <f>データ!U6</f>
        <v>235.91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>
        <f>データ!O6</f>
        <v>51.65</v>
      </c>
      <c r="J10" s="54"/>
      <c r="K10" s="54"/>
      <c r="L10" s="54"/>
      <c r="M10" s="54"/>
      <c r="N10" s="54"/>
      <c r="O10" s="54"/>
      <c r="P10" s="54">
        <f>データ!P6</f>
        <v>9.25</v>
      </c>
      <c r="Q10" s="54"/>
      <c r="R10" s="54"/>
      <c r="S10" s="54"/>
      <c r="T10" s="54"/>
      <c r="U10" s="54"/>
      <c r="V10" s="54"/>
      <c r="W10" s="54">
        <f>データ!Q6</f>
        <v>100</v>
      </c>
      <c r="X10" s="54"/>
      <c r="Y10" s="54"/>
      <c r="Z10" s="54"/>
      <c r="AA10" s="54"/>
      <c r="AB10" s="54"/>
      <c r="AC10" s="54"/>
      <c r="AD10" s="55">
        <f>データ!R6</f>
        <v>3570</v>
      </c>
      <c r="AE10" s="55"/>
      <c r="AF10" s="55"/>
      <c r="AG10" s="55"/>
      <c r="AH10" s="55"/>
      <c r="AI10" s="55"/>
      <c r="AJ10" s="55"/>
      <c r="AK10" s="2"/>
      <c r="AL10" s="55">
        <f>データ!V6</f>
        <v>2864</v>
      </c>
      <c r="AM10" s="55"/>
      <c r="AN10" s="55"/>
      <c r="AO10" s="55"/>
      <c r="AP10" s="55"/>
      <c r="AQ10" s="55"/>
      <c r="AR10" s="55"/>
      <c r="AS10" s="55"/>
      <c r="AT10" s="54">
        <f>データ!W6</f>
        <v>126.6</v>
      </c>
      <c r="AU10" s="54"/>
      <c r="AV10" s="54"/>
      <c r="AW10" s="54"/>
      <c r="AX10" s="54"/>
      <c r="AY10" s="54"/>
      <c r="AZ10" s="54"/>
      <c r="BA10" s="54"/>
      <c r="BB10" s="54">
        <f>データ!X6</f>
        <v>22.62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114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115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【100.42】</v>
      </c>
      <c r="F85" s="12" t="str">
        <f>データ!AT6</f>
        <v>【82.66】</v>
      </c>
      <c r="G85" s="12" t="str">
        <f>データ!BE6</f>
        <v>【140.15】</v>
      </c>
      <c r="H85" s="12" t="str">
        <f>データ!BP6</f>
        <v>【307.39】</v>
      </c>
      <c r="I85" s="12" t="str">
        <f>データ!CA6</f>
        <v>【57.03】</v>
      </c>
      <c r="J85" s="12" t="str">
        <f>データ!CL6</f>
        <v>【294.83】</v>
      </c>
      <c r="K85" s="12" t="str">
        <f>データ!CW6</f>
        <v>【84.27】</v>
      </c>
      <c r="L85" s="12" t="str">
        <f>データ!DH6</f>
        <v>【86.02】</v>
      </c>
      <c r="M85" s="12" t="str">
        <f>データ!DS6</f>
        <v>【22.91】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+NelHH84fBxF1+rvUidPT7iVEhHhgyq6mueaFtHgKDlgstkMkJ3J4JX/BenPwLnSD6oxBCI4PbMxySGuLdZlPg==" saltValue="JtuNnE4KkiD69cShyir3S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2022</v>
      </c>
      <c r="C6" s="19">
        <f t="shared" ref="C6:X6" si="3">C7</f>
        <v>382043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八幡浜市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51.65</v>
      </c>
      <c r="P6" s="20">
        <f t="shared" si="3"/>
        <v>9.25</v>
      </c>
      <c r="Q6" s="20">
        <f t="shared" si="3"/>
        <v>100</v>
      </c>
      <c r="R6" s="20">
        <f t="shared" si="3"/>
        <v>3570</v>
      </c>
      <c r="S6" s="20">
        <f t="shared" si="3"/>
        <v>31293</v>
      </c>
      <c r="T6" s="20">
        <f t="shared" si="3"/>
        <v>132.65</v>
      </c>
      <c r="U6" s="20">
        <f t="shared" si="3"/>
        <v>235.91</v>
      </c>
      <c r="V6" s="20">
        <f t="shared" si="3"/>
        <v>2864</v>
      </c>
      <c r="W6" s="20">
        <f t="shared" si="3"/>
        <v>126.6</v>
      </c>
      <c r="X6" s="20">
        <f t="shared" si="3"/>
        <v>22.62</v>
      </c>
      <c r="Y6" s="21" t="str">
        <f>IF(Y7="",NA(),Y7)</f>
        <v>-</v>
      </c>
      <c r="Z6" s="21">
        <f t="shared" ref="Z6:AH6" si="4">IF(Z7="",NA(),Z7)</f>
        <v>104.55</v>
      </c>
      <c r="AA6" s="21">
        <f t="shared" si="4"/>
        <v>104.58</v>
      </c>
      <c r="AB6" s="21">
        <f t="shared" si="4"/>
        <v>100.47</v>
      </c>
      <c r="AC6" s="21">
        <f t="shared" si="4"/>
        <v>116.69</v>
      </c>
      <c r="AD6" s="21" t="str">
        <f t="shared" si="4"/>
        <v>-</v>
      </c>
      <c r="AE6" s="21">
        <f t="shared" si="4"/>
        <v>96.05</v>
      </c>
      <c r="AF6" s="21">
        <f t="shared" si="4"/>
        <v>99.03</v>
      </c>
      <c r="AG6" s="21">
        <f t="shared" si="4"/>
        <v>100.41</v>
      </c>
      <c r="AH6" s="21">
        <f t="shared" si="4"/>
        <v>100.17</v>
      </c>
      <c r="AI6" s="20" t="str">
        <f>IF(AI7="","",IF(AI7="-","【-】","【"&amp;SUBSTITUTE(TEXT(AI7,"#,##0.00"),"-","△")&amp;"】"))</f>
        <v>【100.42】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123.82</v>
      </c>
      <c r="AQ6" s="21">
        <f t="shared" si="5"/>
        <v>74.239999999999995</v>
      </c>
      <c r="AR6" s="21">
        <f t="shared" si="5"/>
        <v>83.92</v>
      </c>
      <c r="AS6" s="21">
        <f t="shared" si="5"/>
        <v>89.31</v>
      </c>
      <c r="AT6" s="20" t="str">
        <f>IF(AT7="","",IF(AT7="-","【-】","【"&amp;SUBSTITUTE(TEXT(AT7,"#,##0.00"),"-","△")&amp;"】"))</f>
        <v>【82.66】</v>
      </c>
      <c r="AU6" s="21" t="str">
        <f>IF(AU7="",NA(),AU7)</f>
        <v>-</v>
      </c>
      <c r="AV6" s="21">
        <f t="shared" ref="AV6:BD6" si="6">IF(AV7="",NA(),AV7)</f>
        <v>49.44</v>
      </c>
      <c r="AW6" s="21">
        <f t="shared" si="6"/>
        <v>96.15</v>
      </c>
      <c r="AX6" s="21">
        <f t="shared" si="6"/>
        <v>94.36</v>
      </c>
      <c r="AY6" s="21">
        <f t="shared" si="6"/>
        <v>148.32</v>
      </c>
      <c r="AZ6" s="21" t="str">
        <f t="shared" si="6"/>
        <v>-</v>
      </c>
      <c r="BA6" s="21">
        <f t="shared" si="6"/>
        <v>89.72</v>
      </c>
      <c r="BB6" s="21">
        <f t="shared" si="6"/>
        <v>100.47</v>
      </c>
      <c r="BC6" s="21">
        <f t="shared" si="6"/>
        <v>122.71</v>
      </c>
      <c r="BD6" s="21">
        <f t="shared" si="6"/>
        <v>138.19999999999999</v>
      </c>
      <c r="BE6" s="20" t="str">
        <f>IF(BE7="","",IF(BE7="-","【-】","【"&amp;SUBSTITUTE(TEXT(BE7,"#,##0.00"),"-","△")&amp;"】"))</f>
        <v>【140.15】</v>
      </c>
      <c r="BF6" s="21" t="str">
        <f>IF(BF7="",NA(),BF7)</f>
        <v>-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>
        <f t="shared" si="7"/>
        <v>270.57</v>
      </c>
      <c r="BM6" s="21">
        <f t="shared" si="7"/>
        <v>294.27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 t="str">
        <f>IF(BQ7="",NA(),BQ7)</f>
        <v>-</v>
      </c>
      <c r="BR6" s="21">
        <f t="shared" ref="BR6:BZ6" si="8">IF(BR7="",NA(),BR7)</f>
        <v>50.45</v>
      </c>
      <c r="BS6" s="21">
        <f t="shared" si="8"/>
        <v>57.82</v>
      </c>
      <c r="BT6" s="21">
        <f t="shared" si="8"/>
        <v>67.77</v>
      </c>
      <c r="BU6" s="21">
        <f t="shared" si="8"/>
        <v>62.42</v>
      </c>
      <c r="BV6" s="21" t="str">
        <f t="shared" si="8"/>
        <v>-</v>
      </c>
      <c r="BW6" s="21">
        <f t="shared" si="8"/>
        <v>62.5</v>
      </c>
      <c r="BX6" s="21">
        <f t="shared" si="8"/>
        <v>60.59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 t="str">
        <f>IF(CB7="",NA(),CB7)</f>
        <v>-</v>
      </c>
      <c r="CC6" s="21">
        <f t="shared" ref="CC6:CK6" si="9">IF(CC7="",NA(),CC7)</f>
        <v>174.47</v>
      </c>
      <c r="CD6" s="21">
        <f t="shared" si="9"/>
        <v>152</v>
      </c>
      <c r="CE6" s="21">
        <f t="shared" si="9"/>
        <v>130.11000000000001</v>
      </c>
      <c r="CF6" s="21">
        <f t="shared" si="9"/>
        <v>142.96</v>
      </c>
      <c r="CG6" s="21" t="str">
        <f t="shared" si="9"/>
        <v>-</v>
      </c>
      <c r="CH6" s="21">
        <f t="shared" si="9"/>
        <v>269.33</v>
      </c>
      <c r="CI6" s="21">
        <f t="shared" si="9"/>
        <v>280.23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 t="str">
        <f>IF(CM7="",NA(),CM7)</f>
        <v>-</v>
      </c>
      <c r="CN6" s="21">
        <f t="shared" ref="CN6:CV6" si="10">IF(CN7="",NA(),CN7)</f>
        <v>100</v>
      </c>
      <c r="CO6" s="21">
        <f t="shared" si="10"/>
        <v>100</v>
      </c>
      <c r="CP6" s="21">
        <f t="shared" si="10"/>
        <v>100</v>
      </c>
      <c r="CQ6" s="21">
        <f t="shared" si="10"/>
        <v>100</v>
      </c>
      <c r="CR6" s="21" t="str">
        <f t="shared" si="10"/>
        <v>-</v>
      </c>
      <c r="CS6" s="21">
        <f t="shared" si="10"/>
        <v>59.64</v>
      </c>
      <c r="CT6" s="21">
        <f t="shared" si="10"/>
        <v>58.19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 t="str">
        <f>IF(CX7="",NA(),CX7)</f>
        <v>-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 t="str">
        <f t="shared" si="11"/>
        <v>-</v>
      </c>
      <c r="DD6" s="21">
        <f t="shared" si="11"/>
        <v>90.63</v>
      </c>
      <c r="DE6" s="21">
        <f t="shared" si="11"/>
        <v>87.8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1" t="str">
        <f>IF(DI7="",NA(),DI7)</f>
        <v>-</v>
      </c>
      <c r="DJ6" s="21">
        <f t="shared" ref="DJ6:DR6" si="12">IF(DJ7="",NA(),DJ7)</f>
        <v>37.58</v>
      </c>
      <c r="DK6" s="21">
        <f t="shared" si="12"/>
        <v>39.909999999999997</v>
      </c>
      <c r="DL6" s="21">
        <f t="shared" si="12"/>
        <v>42.18</v>
      </c>
      <c r="DM6" s="21">
        <f t="shared" si="12"/>
        <v>44.7</v>
      </c>
      <c r="DN6" s="21" t="str">
        <f t="shared" si="12"/>
        <v>-</v>
      </c>
      <c r="DO6" s="21">
        <f t="shared" si="12"/>
        <v>23.76</v>
      </c>
      <c r="DP6" s="21">
        <f t="shared" si="12"/>
        <v>15.74</v>
      </c>
      <c r="DQ6" s="21">
        <f t="shared" si="12"/>
        <v>21.02</v>
      </c>
      <c r="DR6" s="21">
        <f t="shared" si="12"/>
        <v>24.31</v>
      </c>
      <c r="DS6" s="20" t="str">
        <f>IF(DS7="","",IF(DS7="-","【-】","【"&amp;SUBSTITUTE(TEXT(DS7,"#,##0.00"),"-","△")&amp;"】"))</f>
        <v>【22.91】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2022</v>
      </c>
      <c r="C7" s="23">
        <v>382043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51.65</v>
      </c>
      <c r="P7" s="24">
        <v>9.25</v>
      </c>
      <c r="Q7" s="24">
        <v>100</v>
      </c>
      <c r="R7" s="24">
        <v>3570</v>
      </c>
      <c r="S7" s="24">
        <v>31293</v>
      </c>
      <c r="T7" s="24">
        <v>132.65</v>
      </c>
      <c r="U7" s="24">
        <v>235.91</v>
      </c>
      <c r="V7" s="24">
        <v>2864</v>
      </c>
      <c r="W7" s="24">
        <v>126.6</v>
      </c>
      <c r="X7" s="24">
        <v>22.62</v>
      </c>
      <c r="Y7" s="24" t="s">
        <v>102</v>
      </c>
      <c r="Z7" s="24">
        <v>104.55</v>
      </c>
      <c r="AA7" s="24">
        <v>104.58</v>
      </c>
      <c r="AB7" s="24">
        <v>100.47</v>
      </c>
      <c r="AC7" s="24">
        <v>116.69</v>
      </c>
      <c r="AD7" s="24" t="s">
        <v>102</v>
      </c>
      <c r="AE7" s="24">
        <v>96.05</v>
      </c>
      <c r="AF7" s="24">
        <v>99.03</v>
      </c>
      <c r="AG7" s="24">
        <v>100.41</v>
      </c>
      <c r="AH7" s="24">
        <v>100.17</v>
      </c>
      <c r="AI7" s="24">
        <v>100.42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123.82</v>
      </c>
      <c r="AQ7" s="24">
        <v>74.239999999999995</v>
      </c>
      <c r="AR7" s="24">
        <v>83.92</v>
      </c>
      <c r="AS7" s="24">
        <v>89.31</v>
      </c>
      <c r="AT7" s="24">
        <v>82.66</v>
      </c>
      <c r="AU7" s="24" t="s">
        <v>102</v>
      </c>
      <c r="AV7" s="24">
        <v>49.44</v>
      </c>
      <c r="AW7" s="24">
        <v>96.15</v>
      </c>
      <c r="AX7" s="24">
        <v>94.36</v>
      </c>
      <c r="AY7" s="24">
        <v>148.32</v>
      </c>
      <c r="AZ7" s="24" t="s">
        <v>102</v>
      </c>
      <c r="BA7" s="24">
        <v>89.72</v>
      </c>
      <c r="BB7" s="24">
        <v>100.47</v>
      </c>
      <c r="BC7" s="24">
        <v>122.71</v>
      </c>
      <c r="BD7" s="24">
        <v>138.19999999999999</v>
      </c>
      <c r="BE7" s="24">
        <v>140.15</v>
      </c>
      <c r="BF7" s="24" t="s">
        <v>102</v>
      </c>
      <c r="BG7" s="24">
        <v>0</v>
      </c>
      <c r="BH7" s="24">
        <v>0</v>
      </c>
      <c r="BI7" s="24">
        <v>0</v>
      </c>
      <c r="BJ7" s="24">
        <v>0</v>
      </c>
      <c r="BK7" s="24" t="s">
        <v>102</v>
      </c>
      <c r="BL7" s="24">
        <v>270.57</v>
      </c>
      <c r="BM7" s="24">
        <v>294.27</v>
      </c>
      <c r="BN7" s="24">
        <v>294.08999999999997</v>
      </c>
      <c r="BO7" s="24">
        <v>294.08999999999997</v>
      </c>
      <c r="BP7" s="24">
        <v>307.39</v>
      </c>
      <c r="BQ7" s="24" t="s">
        <v>102</v>
      </c>
      <c r="BR7" s="24">
        <v>50.45</v>
      </c>
      <c r="BS7" s="24">
        <v>57.82</v>
      </c>
      <c r="BT7" s="24">
        <v>67.77</v>
      </c>
      <c r="BU7" s="24">
        <v>62.42</v>
      </c>
      <c r="BV7" s="24" t="s">
        <v>102</v>
      </c>
      <c r="BW7" s="24">
        <v>62.5</v>
      </c>
      <c r="BX7" s="24">
        <v>60.59</v>
      </c>
      <c r="BY7" s="24">
        <v>60</v>
      </c>
      <c r="BZ7" s="24">
        <v>59.01</v>
      </c>
      <c r="CA7" s="24">
        <v>57.03</v>
      </c>
      <c r="CB7" s="24" t="s">
        <v>102</v>
      </c>
      <c r="CC7" s="24">
        <v>174.47</v>
      </c>
      <c r="CD7" s="24">
        <v>152</v>
      </c>
      <c r="CE7" s="24">
        <v>130.11000000000001</v>
      </c>
      <c r="CF7" s="24">
        <v>142.96</v>
      </c>
      <c r="CG7" s="24" t="s">
        <v>102</v>
      </c>
      <c r="CH7" s="24">
        <v>269.33</v>
      </c>
      <c r="CI7" s="24">
        <v>280.23</v>
      </c>
      <c r="CJ7" s="24">
        <v>282.70999999999998</v>
      </c>
      <c r="CK7" s="24">
        <v>291.82</v>
      </c>
      <c r="CL7" s="24">
        <v>294.83</v>
      </c>
      <c r="CM7" s="24" t="s">
        <v>102</v>
      </c>
      <c r="CN7" s="24">
        <v>100</v>
      </c>
      <c r="CO7" s="24">
        <v>100</v>
      </c>
      <c r="CP7" s="24">
        <v>100</v>
      </c>
      <c r="CQ7" s="24">
        <v>100</v>
      </c>
      <c r="CR7" s="24" t="s">
        <v>102</v>
      </c>
      <c r="CS7" s="24">
        <v>59.64</v>
      </c>
      <c r="CT7" s="24">
        <v>58.19</v>
      </c>
      <c r="CU7" s="24">
        <v>56.52</v>
      </c>
      <c r="CV7" s="24">
        <v>88.45</v>
      </c>
      <c r="CW7" s="24">
        <v>84.27</v>
      </c>
      <c r="CX7" s="24" t="s">
        <v>102</v>
      </c>
      <c r="CY7" s="24">
        <v>100</v>
      </c>
      <c r="CZ7" s="24">
        <v>100</v>
      </c>
      <c r="DA7" s="24">
        <v>100</v>
      </c>
      <c r="DB7" s="24">
        <v>100</v>
      </c>
      <c r="DC7" s="24" t="s">
        <v>102</v>
      </c>
      <c r="DD7" s="24">
        <v>90.63</v>
      </c>
      <c r="DE7" s="24">
        <v>87.8</v>
      </c>
      <c r="DF7" s="24">
        <v>88.43</v>
      </c>
      <c r="DG7" s="24">
        <v>90.34</v>
      </c>
      <c r="DH7" s="24">
        <v>86.02</v>
      </c>
      <c r="DI7" s="24" t="s">
        <v>102</v>
      </c>
      <c r="DJ7" s="24">
        <v>37.58</v>
      </c>
      <c r="DK7" s="24">
        <v>39.909999999999997</v>
      </c>
      <c r="DL7" s="24">
        <v>42.18</v>
      </c>
      <c r="DM7" s="24">
        <v>44.7</v>
      </c>
      <c r="DN7" s="24" t="s">
        <v>102</v>
      </c>
      <c r="DO7" s="24">
        <v>23.76</v>
      </c>
      <c r="DP7" s="24">
        <v>15.74</v>
      </c>
      <c r="DQ7" s="24">
        <v>21.02</v>
      </c>
      <c r="DR7" s="24">
        <v>24.31</v>
      </c>
      <c r="DS7" s="24">
        <v>22.91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111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YWH2245</cp:lastModifiedBy>
  <dcterms:created xsi:type="dcterms:W3CDTF">2023-12-12T01:08:09Z</dcterms:created>
  <dcterms:modified xsi:type="dcterms:W3CDTF">2024-01-23T05:56:37Z</dcterms:modified>
  <cp:category/>
</cp:coreProperties>
</file>