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nt130007\Desktop\0279 Fw_ ★【確認依頼_2_29〆】公営企業に係る経営比較分析表（令和\"/>
    </mc:Choice>
  </mc:AlternateContent>
  <xr:revisionPtr revIDLastSave="0" documentId="13_ncr:1_{0AED0135-B9F8-4A66-8FFD-047A093355DF}" xr6:coauthVersionLast="47" xr6:coauthVersionMax="47" xr10:uidLastSave="{00000000-0000-0000-0000-000000000000}"/>
  <workbookProtection workbookAlgorithmName="SHA-512" workbookHashValue="qzT1TMXCCkZYZGuZlPQSwtaC9bcmyeA1ghk4xrTgZvcw0FKF2VKN81zRgSlNSK2ZN8BSqrpza36sx4LR8uPf4g==" workbookSaltValue="m+6lUBhp94XDH4+NPWJ47Q==" workbookSpinCount="100000" lockStructure="1"/>
  <bookViews>
    <workbookView xWindow="-120" yWindow="-120" windowWidth="29040" windowHeight="1552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R6" i="5"/>
  <c r="AL8" i="4" s="1"/>
  <c r="Q6" i="5"/>
  <c r="W10" i="4" s="1"/>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H85" i="4"/>
  <c r="G85" i="4"/>
  <c r="F85" i="4"/>
  <c r="AT10" i="4"/>
  <c r="I10" i="4"/>
  <c r="B10" i="4"/>
  <c r="BB8" i="4"/>
  <c r="AT8" i="4"/>
  <c r="P8" i="4"/>
  <c r="I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<sst xmlns="http://schemas.openxmlformats.org/spreadsheetml/2006/main" count="228" uniqueCount="114">
  <si>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</si>
  <si>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</si>
  <si>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</si>
  <si>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</si>
  <si>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</si>
  <si>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</si>
  <si>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</si>
  <si>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</si>
  <si>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</si>
  <si>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</si>
  <si>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</si>
  <si>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</si>
  <si>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</si>
  <si>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</si>
  <si>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</si>
  <si>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</si>
  <si>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</si>
  <si>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</si>
  <si>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</si>
  <si>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</si>
  <si>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</si>
  <si>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</si>
  <si>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</si>
  <si>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</si>
  <si>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</si>
  <si>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</si>
  <si>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</si>
  <si>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</si>
  <si>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</si>
  <si>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</si>
  <si>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</si>
  <si>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</si>
  <si>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</si>
  <si>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</si>
  <si>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</si>
  <si>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</si>
  <si>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</si>
  <si>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</si>
  <si>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</si>
  <si>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</si>
  <si>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</si>
  <si>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</si>
  <si>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</si>
  <si>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</si>
  <si>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</si>
  <si>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</si>
  <si>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</si>
  <si>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</si>
  <si>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</si>
  <si>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</si>
  <si>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</si>
  <si>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</si>
  <si>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</si>
  <si>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</si>
  <si>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</si>
  <si>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</si>
  <si>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</si>
  <si>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</si>
  <si>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</si>
  <si>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</si>
  <si>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</si>
  <si>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</si>
  <si>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</si>
  <si>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</si>
  <si>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</si>
  <si>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</si>
  <si>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</si>
  <si>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</si>
  <si>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</si>
  <si>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</si>
  <si>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</si>
  <si>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</si>
  <si>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</si>
  <si>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</si>
  <si>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</si>
  <si>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</si>
  <si>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</si>
  <si>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</si>
  <si>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</si>
  <si>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</si>
  <si>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</si>
  <si>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</si>
  <si>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</si>
  <si>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</si>
  <si>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</si>
  <si>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</si>
  <si>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</si>
  <si>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</si>
  <si>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</si>
  <si>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</si>
  <si>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</si>
  <si>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</si>
  <si>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</si>
  <si>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</si>
  <si>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</si>
  <si>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</si>
  <si>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</si>
  <si>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</si>
  <si>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</si>
  <si>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</si>
  <si>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</si>
  <si>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</si>
  <si>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</si>
  <si>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</si>
  <si>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</si>
  <si>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</si>
  <si>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</si>
  <si>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</si>
  <si>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</si>
  <si>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</si>
  <si>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</si>
  <si>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補償金免除繰上償還制度の活用で高金利企業債の返済を行うなど、経営基盤の強化に努めてきました。
　しかし、近年は、基幹管路の耐震化や配水支管の老朽化対策の推進に伴う企業債借入額の増加により、「④企業債残高対給水収益比率」が徐々に上昇するなど、経営状況は厳しくなっています。
　業務関係の効率性を示す⑦⑧は、類似団体平均値や全国平均値と比べると良好な水準にあります。特に、水資源に恵まれない本市は、給水圧コントロールや漏水調査等の漏水防止対策を積極的に進めたことで、「⑧有収率」は高い水準を維持しています。</t>
    <rPh sb="1" eb="3">
      <t>ホンシ</t>
    </rPh>
    <rPh sb="3" eb="5">
      <t>スイドウ</t>
    </rPh>
    <rPh sb="5" eb="7">
      <t>ジギョウ</t>
    </rPh>
    <rPh sb="9" eb="10">
      <t>シ</t>
    </rPh>
    <rPh sb="11" eb="13">
      <t>ジュウヨウ</t>
    </rPh>
    <rPh sb="13" eb="15">
      <t>セイサク</t>
    </rPh>
    <rPh sb="19" eb="22">
      <t>セッスイガタ</t>
    </rPh>
    <rPh sb="22" eb="24">
      <t>トシ</t>
    </rPh>
    <rPh sb="29" eb="31">
      <t>スイシン</t>
    </rPh>
    <rPh sb="38" eb="39">
      <t>ショウ</t>
    </rPh>
    <rPh sb="42" eb="44">
      <t>リョウキン</t>
    </rPh>
    <rPh sb="44" eb="46">
      <t>シュウニュウ</t>
    </rPh>
    <rPh sb="47" eb="49">
      <t>ゲンショウ</t>
    </rPh>
    <rPh sb="53" eb="55">
      <t>カダイ</t>
    </rPh>
    <rPh sb="56" eb="58">
      <t>コクフク</t>
    </rPh>
    <rPh sb="66" eb="68">
      <t>ネンド</t>
    </rPh>
    <rPh sb="68" eb="70">
      <t>イコウ</t>
    </rPh>
    <rPh sb="72" eb="74">
      <t>ソシキ</t>
    </rPh>
    <rPh sb="75" eb="77">
      <t>サイヘン</t>
    </rPh>
    <rPh sb="90" eb="91">
      <t>ハシラ</t>
    </rPh>
    <rPh sb="94" eb="96">
      <t>ケイエイ</t>
    </rPh>
    <rPh sb="96" eb="98">
      <t>カイカク</t>
    </rPh>
    <rPh sb="99" eb="100">
      <t>ト</t>
    </rPh>
    <rPh sb="101" eb="102">
      <t>ク</t>
    </rPh>
    <rPh sb="108" eb="110">
      <t>コウテキ</t>
    </rPh>
    <rPh sb="110" eb="112">
      <t>ホショウ</t>
    </rPh>
    <rPh sb="112" eb="113">
      <t>キン</t>
    </rPh>
    <rPh sb="113" eb="115">
      <t>メンジョ</t>
    </rPh>
    <rPh sb="115" eb="117">
      <t>クリア</t>
    </rPh>
    <rPh sb="117" eb="119">
      <t>ショウカン</t>
    </rPh>
    <rPh sb="119" eb="121">
      <t>セイド</t>
    </rPh>
    <rPh sb="122" eb="124">
      <t>カツヨウ</t>
    </rPh>
    <rPh sb="125" eb="128">
      <t>コウキンリ</t>
    </rPh>
    <rPh sb="128" eb="130">
      <t>キギョウ</t>
    </rPh>
    <rPh sb="130" eb="131">
      <t>サイ</t>
    </rPh>
    <rPh sb="132" eb="134">
      <t>ヘンサイ</t>
    </rPh>
    <rPh sb="135" eb="136">
      <t>オコナ</t>
    </rPh>
    <rPh sb="140" eb="142">
      <t>ケイエイ</t>
    </rPh>
    <rPh sb="142" eb="144">
      <t>キバン</t>
    </rPh>
    <rPh sb="145" eb="147">
      <t>キョウカ</t>
    </rPh>
    <rPh sb="148" eb="149">
      <t>ツト</t>
    </rPh>
    <rPh sb="162" eb="164">
      <t>キンネン</t>
    </rPh>
    <rPh sb="166" eb="168">
      <t>キカン</t>
    </rPh>
    <rPh sb="168" eb="170">
      <t>カンロ</t>
    </rPh>
    <rPh sb="171" eb="174">
      <t>タイシンカ</t>
    </rPh>
    <rPh sb="175" eb="177">
      <t>ハイスイ</t>
    </rPh>
    <rPh sb="177" eb="178">
      <t>ササ</t>
    </rPh>
    <rPh sb="178" eb="179">
      <t>カン</t>
    </rPh>
    <rPh sb="180" eb="183">
      <t>ロウキュウカ</t>
    </rPh>
    <rPh sb="183" eb="185">
      <t>タイサク</t>
    </rPh>
    <rPh sb="186" eb="188">
      <t>スイシン</t>
    </rPh>
    <rPh sb="189" eb="190">
      <t>トモナ</t>
    </rPh>
    <rPh sb="191" eb="193">
      <t>キギョウ</t>
    </rPh>
    <rPh sb="193" eb="194">
      <t>サイ</t>
    </rPh>
    <rPh sb="194" eb="196">
      <t>カリイレ</t>
    </rPh>
    <rPh sb="196" eb="197">
      <t>ガク</t>
    </rPh>
    <rPh sb="198" eb="200">
      <t>ゾウカ</t>
    </rPh>
    <rPh sb="206" eb="208">
      <t>キギョウ</t>
    </rPh>
    <rPh sb="208" eb="209">
      <t>サイ</t>
    </rPh>
    <rPh sb="209" eb="211">
      <t>ザンダカ</t>
    </rPh>
    <rPh sb="211" eb="212">
      <t>タイ</t>
    </rPh>
    <rPh sb="212" eb="214">
      <t>キュウスイ</t>
    </rPh>
    <rPh sb="214" eb="216">
      <t>シュウエキ</t>
    </rPh>
    <rPh sb="216" eb="218">
      <t>ヒリツ</t>
    </rPh>
    <rPh sb="220" eb="222">
      <t>ジョジョ</t>
    </rPh>
    <rPh sb="223" eb="225">
      <t>ジョウショウ</t>
    </rPh>
    <rPh sb="230" eb="234">
      <t>ケイエイジョウキョウ</t>
    </rPh>
    <rPh sb="235" eb="236">
      <t>キビ</t>
    </rPh>
    <phoneticPr fontId="4"/>
  </si>
  <si>
    <t>　H31年3月に策定した「水道ビジョンまつやま2019（水道事業経営戦略）」に基づき、南海トラフ地震などに備えた施設の耐震化や老朽化が進む施設の更新を着実に進めています。
　しかし、料金収入の減少が続く一方で、事業の推進により減価償却費や資産維持費などの費用が増加することで、経営状況は厳しさを増しています。
　こうしたことから、施設の統廃合やダウンサイジングなどさらなるコスト削減を図った上で、経営の健全性を確保し、将来にわたって安定的に水道水を供給していくため、令和5年4月に水道料金の改定を行いました。
 今後も「安らぎと潤い、豊かな暮らしを支える水道」を将来像に、これまで築きあげてきた水道を将来世代が変わらず安心して使い続けられるよう、持続可能な事業経営を行っていきます。</t>
    <rPh sb="43" eb="45">
      <t>ナンカイ</t>
    </rPh>
    <rPh sb="48" eb="50">
      <t>ジシン</t>
    </rPh>
    <rPh sb="53" eb="54">
      <t>ソナ</t>
    </rPh>
    <rPh sb="56" eb="58">
      <t>シセツ</t>
    </rPh>
    <rPh sb="59" eb="62">
      <t>タイシンカ</t>
    </rPh>
    <rPh sb="63" eb="66">
      <t>ロウキュウカ</t>
    </rPh>
    <rPh sb="67" eb="68">
      <t>ススム</t>
    </rPh>
    <rPh sb="69" eb="71">
      <t>シセツ</t>
    </rPh>
    <rPh sb="72" eb="74">
      <t>コウシン</t>
    </rPh>
    <rPh sb="91" eb="93">
      <t>リョウキン</t>
    </rPh>
    <rPh sb="93" eb="95">
      <t>シュウニュウ</t>
    </rPh>
    <rPh sb="96" eb="98">
      <t>ゲンショウ</t>
    </rPh>
    <rPh sb="99" eb="100">
      <t>ツヅ</t>
    </rPh>
    <rPh sb="101" eb="103">
      <t>イッポウ</t>
    </rPh>
    <rPh sb="119" eb="121">
      <t>シサン</t>
    </rPh>
    <rPh sb="121" eb="124">
      <t>イジヒ</t>
    </rPh>
    <rPh sb="130" eb="132">
      <t>ゾウカ</t>
    </rPh>
    <rPh sb="165" eb="167">
      <t>シセツ</t>
    </rPh>
    <rPh sb="168" eb="171">
      <t>トウハイゴウ</t>
    </rPh>
    <rPh sb="189" eb="191">
      <t>サクゲン</t>
    </rPh>
    <rPh sb="192" eb="193">
      <t>ハカ</t>
    </rPh>
    <rPh sb="195" eb="196">
      <t>ウエ</t>
    </rPh>
    <rPh sb="198" eb="200">
      <t>ケイエイ</t>
    </rPh>
    <rPh sb="201" eb="204">
      <t>ケンゼンセイ</t>
    </rPh>
    <rPh sb="205" eb="207">
      <t>カクホ</t>
    </rPh>
    <rPh sb="209" eb="211">
      <t>ショウライ</t>
    </rPh>
    <rPh sb="216" eb="219">
      <t>アンテイテキ</t>
    </rPh>
    <rPh sb="220" eb="223">
      <t>スイドウスイ</t>
    </rPh>
    <rPh sb="224" eb="226">
      <t>キョウキュウ</t>
    </rPh>
    <rPh sb="233" eb="235">
      <t>レイワ</t>
    </rPh>
    <rPh sb="236" eb="237">
      <t>ネン</t>
    </rPh>
    <rPh sb="238" eb="239">
      <t>ガツ</t>
    </rPh>
    <rPh sb="240" eb="244">
      <t>スイドウリョウキン</t>
    </rPh>
    <rPh sb="245" eb="247">
      <t>カイテイ</t>
    </rPh>
    <rPh sb="248" eb="249">
      <t>オコナ</t>
    </rPh>
    <rPh sb="256" eb="258">
      <t>コンゴ</t>
    </rPh>
    <phoneticPr fontId="4"/>
  </si>
  <si>
    <t>　本市水道事業はS28年に供用開始し、その後S40～50年代にかけて整備した施設が多く、年々老朽化が進んでいます。そのような中で、「①有形固定資産減価償却率」は、施設の更新を進めていることから、前年度より下がりました。「②管路経年化率」は、これまで漏水防止対策として事故多発管等の更新を積極的に実施してきたこともあり、増加傾向を示していますが、類似団体平均値と比べると低い水準となっています。
　また、H28年度以降、大規模地震等の際に広範囲の断水を防ぐため、大口径の基幹管路の耐震化を重点的に進めるとともに、東日本大震災で被害が多かった硬質塩化ビニル管などを耐震管へ更新してきたことで、「③管路更新率」は類似団体平均値以上となっています。</t>
    <rPh sb="62" eb="63">
      <t>ナカ</t>
    </rPh>
    <rPh sb="81" eb="83">
      <t>シセツ</t>
    </rPh>
    <rPh sb="84" eb="86">
      <t>コウシン</t>
    </rPh>
    <rPh sb="87" eb="88">
      <t>スス</t>
    </rPh>
    <rPh sb="218" eb="221">
      <t>コウハンイ</t>
    </rPh>
    <rPh sb="222" eb="224">
      <t>ダンスイ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</si>
</sst>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0.87</c:v>
                </c:pt>
                <c:pt idx="1">
                  <c:v>0.97</c:v>
                </c:pt>
                <c:pt idx="2">
                  <c:v>1.07</c:v>
                </c:pt>
                <c:pt idx="3">
                  <c:v>1.1100000000000001</c:v>
                </c:pt>
                <c:pt idx="4">
                  <c:v>1.08</c:v>
                </c:pt>
              </c:numCache>
            </c:numRef>
          </c:val>
          <c:extLst>
            <c:ext xmlns:c16="http://schemas.microsoft.com/office/drawing/2014/chart" uri="{C3380CC4-5D6E-409C-BE32-E72D297353CC}">
              <c16:uniqueId val="{00000000-DB18-46DB-B4F1-07BB915BF9F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DB18-46DB-B4F1-07BB915BF9F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67</c:v>
                </c:pt>
                <c:pt idx="1">
                  <c:v>66.41</c:v>
                </c:pt>
                <c:pt idx="2">
                  <c:v>67.44</c:v>
                </c:pt>
                <c:pt idx="3">
                  <c:v>66.709999999999994</c:v>
                </c:pt>
                <c:pt idx="4">
                  <c:v>65.52</c:v>
                </c:pt>
              </c:numCache>
            </c:numRef>
          </c:val>
          <c:extLst>
            <c:ext xmlns:c16="http://schemas.microsoft.com/office/drawing/2014/chart" uri="{C3380CC4-5D6E-409C-BE32-E72D297353CC}">
              <c16:uniqueId val="{00000000-59C3-4F13-95C1-9F1DBDAAD9D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59C3-4F13-95C1-9F1DBDAAD9D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95.33</c:v>
                </c:pt>
                <c:pt idx="1">
                  <c:v>95.34</c:v>
                </c:pt>
                <c:pt idx="2">
                  <c:v>95.14</c:v>
                </c:pt>
                <c:pt idx="3">
                  <c:v>95.59</c:v>
                </c:pt>
                <c:pt idx="4">
                  <c:v>95.91</c:v>
                </c:pt>
              </c:numCache>
            </c:numRef>
          </c:val>
          <c:extLst>
            <c:ext xmlns:c16="http://schemas.microsoft.com/office/drawing/2014/chart" uri="{C3380CC4-5D6E-409C-BE32-E72D297353CC}">
              <c16:uniqueId val="{00000000-4083-40EE-AAA2-007A5D7666C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4083-40EE-AAA2-007A5D7666C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125.28</c:v>
                </c:pt>
                <c:pt idx="1">
                  <c:v>123.73</c:v>
                </c:pt>
                <c:pt idx="2">
                  <c:v>124.94</c:v>
                </c:pt>
                <c:pt idx="3">
                  <c:v>125.1</c:v>
                </c:pt>
                <c:pt idx="4">
                  <c:v>117.74</c:v>
                </c:pt>
              </c:numCache>
            </c:numRef>
          </c:val>
          <c:extLst>
            <c:ext xmlns:c16="http://schemas.microsoft.com/office/drawing/2014/chart" uri="{C3380CC4-5D6E-409C-BE32-E72D297353CC}">
              <c16:uniqueId val="{00000000-EC61-4D52-A0F9-A3A771C3775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EC61-4D52-A0F9-A3A771C3775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50.66</c:v>
                </c:pt>
                <c:pt idx="1">
                  <c:v>51.13</c:v>
                </c:pt>
                <c:pt idx="2">
                  <c:v>52.01</c:v>
                </c:pt>
                <c:pt idx="3">
                  <c:v>52.69</c:v>
                </c:pt>
                <c:pt idx="4">
                  <c:v>51.85</c:v>
                </c:pt>
              </c:numCache>
            </c:numRef>
          </c:val>
          <c:extLst>
            <c:ext xmlns:c16="http://schemas.microsoft.com/office/drawing/2014/chart" uri="{C3380CC4-5D6E-409C-BE32-E72D297353CC}">
              <c16:uniqueId val="{00000000-2882-4CDD-B011-5B1010CE81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2882-4CDD-B011-5B1010CE81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11.75</c:v>
                </c:pt>
                <c:pt idx="1">
                  <c:v>12.69</c:v>
                </c:pt>
                <c:pt idx="2">
                  <c:v>14.03</c:v>
                </c:pt>
                <c:pt idx="3">
                  <c:v>17.47</c:v>
                </c:pt>
                <c:pt idx="4">
                  <c:v>17.68</c:v>
                </c:pt>
              </c:numCache>
            </c:numRef>
          </c:val>
          <c:extLst>
            <c:ext xmlns:c16="http://schemas.microsoft.com/office/drawing/2014/chart" uri="{C3380CC4-5D6E-409C-BE32-E72D297353CC}">
              <c16:uniqueId val="{00000000-331F-4B43-B7F1-10E84F2FA2A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331F-4B43-B7F1-10E84F2FA2A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ED-4479-A603-5D6FFD3834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ED-4479-A603-5D6FFD3834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574.55999999999995</c:v>
                </c:pt>
                <c:pt idx="1">
                  <c:v>557.95000000000005</c:v>
                </c:pt>
                <c:pt idx="2">
                  <c:v>548.42999999999995</c:v>
                </c:pt>
                <c:pt idx="3">
                  <c:v>631.79</c:v>
                </c:pt>
                <c:pt idx="4">
                  <c:v>830.48</c:v>
                </c:pt>
              </c:numCache>
            </c:numRef>
          </c:val>
          <c:extLst>
            <c:ext xmlns:c16="http://schemas.microsoft.com/office/drawing/2014/chart" uri="{C3380CC4-5D6E-409C-BE32-E72D297353CC}">
              <c16:uniqueId val="{00000000-C54C-44C5-B0F4-99E5E5E200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C54C-44C5-B0F4-99E5E5E200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132.6</c:v>
                </c:pt>
                <c:pt idx="1">
                  <c:v>148.09</c:v>
                </c:pt>
                <c:pt idx="2">
                  <c:v>165.3</c:v>
                </c:pt>
                <c:pt idx="3">
                  <c:v>182.39</c:v>
                </c:pt>
                <c:pt idx="4">
                  <c:v>198.08</c:v>
                </c:pt>
              </c:numCache>
            </c:numRef>
          </c:val>
          <c:extLst>
            <c:ext xmlns:c16="http://schemas.microsoft.com/office/drawing/2014/chart" uri="{C3380CC4-5D6E-409C-BE32-E72D297353CC}">
              <c16:uniqueId val="{00000000-4C46-41B9-ACAC-4C196DC4A5C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4C46-41B9-ACAC-4C196DC4A5C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121.81</c:v>
                </c:pt>
                <c:pt idx="1">
                  <c:v>120.86</c:v>
                </c:pt>
                <c:pt idx="2">
                  <c:v>122</c:v>
                </c:pt>
                <c:pt idx="3">
                  <c:v>122.62</c:v>
                </c:pt>
                <c:pt idx="4">
                  <c:v>114.72</c:v>
                </c:pt>
              </c:numCache>
            </c:numRef>
          </c:val>
          <c:extLst>
            <c:ext xmlns:c16="http://schemas.microsoft.com/office/drawing/2014/chart" uri="{C3380CC4-5D6E-409C-BE32-E72D297353CC}">
              <c16:uniqueId val="{00000000-34EF-4469-B486-24263640FD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34EF-4469-B486-24263640FD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133.52000000000001</c:v>
                </c:pt>
                <c:pt idx="1">
                  <c:v>134.25</c:v>
                </c:pt>
                <c:pt idx="2">
                  <c:v>131.44</c:v>
                </c:pt>
                <c:pt idx="3">
                  <c:v>130.80000000000001</c:v>
                </c:pt>
                <c:pt idx="4">
                  <c:v>140.28</c:v>
                </c:pt>
              </c:numCache>
            </c:numRef>
          </c:val>
          <c:extLst>
            <c:ext xmlns:c16="http://schemas.microsoft.com/office/drawing/2014/chart" uri="{C3380CC4-5D6E-409C-BE32-E72D297353CC}">
              <c16:uniqueId val="{00000000-5BBF-4DF3-A195-C1172E21D7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5BBF-4DF3-A195-C1172E21D7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0" zoomScaleNormal="11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松山市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その他</v>
      </c>
      <c r="AE8" s="75"/>
      <c r="AF8" s="75"/>
      <c r="AG8" s="75"/>
      <c r="AH8" s="75"/>
      <c r="AI8" s="75"/>
      <c r="AJ8" s="75"/>
      <c r="AK8" s="2"/>
      <c r="AL8" s="66">
        <f>データ!$R$6</f>
        <v>503865</v>
      </c>
      <c r="AM8" s="66"/>
      <c r="AN8" s="66"/>
      <c r="AO8" s="66"/>
      <c r="AP8" s="66"/>
      <c r="AQ8" s="66"/>
      <c r="AR8" s="66"/>
      <c r="AS8" s="66"/>
      <c r="AT8" s="37">
        <f>データ!$S$6</f>
        <v>429.35</v>
      </c>
      <c r="AU8" s="38"/>
      <c r="AV8" s="38"/>
      <c r="AW8" s="38"/>
      <c r="AX8" s="38"/>
      <c r="AY8" s="38"/>
      <c r="AZ8" s="38"/>
      <c r="BA8" s="38"/>
      <c r="BB8" s="55">
        <f>データ!$T$6</f>
        <v>1173.55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85.08</v>
      </c>
      <c r="J10" s="38"/>
      <c r="K10" s="38"/>
      <c r="L10" s="38"/>
      <c r="M10" s="38"/>
      <c r="N10" s="38"/>
      <c r="O10" s="65"/>
      <c r="P10" s="55">
        <f>データ!$P$6</f>
        <v>94.65</v>
      </c>
      <c r="Q10" s="55"/>
      <c r="R10" s="55"/>
      <c r="S10" s="55"/>
      <c r="T10" s="55"/>
      <c r="U10" s="55"/>
      <c r="V10" s="55"/>
      <c r="W10" s="66">
        <f>データ!$Q$6</f>
        <v>2795</v>
      </c>
      <c r="X10" s="66"/>
      <c r="Y10" s="66"/>
      <c r="Z10" s="66"/>
      <c r="AA10" s="66"/>
      <c r="AB10" s="66"/>
      <c r="AC10" s="66"/>
      <c r="AD10" s="2"/>
      <c r="AE10" s="2"/>
      <c r="AF10" s="2"/>
      <c r="AG10" s="2"/>
      <c r="AH10" s="2"/>
      <c r="AI10" s="2"/>
      <c r="AJ10" s="2"/>
      <c r="AK10" s="2"/>
      <c r="AL10" s="66">
        <f>データ!$U$6</f>
        <v>475196</v>
      </c>
      <c r="AM10" s="66"/>
      <c r="AN10" s="66"/>
      <c r="AO10" s="66"/>
      <c r="AP10" s="66"/>
      <c r="AQ10" s="66"/>
      <c r="AR10" s="66"/>
      <c r="AS10" s="66"/>
      <c r="AT10" s="37">
        <f>データ!$V$6</f>
        <v>131.91999999999999</v>
      </c>
      <c r="AU10" s="38"/>
      <c r="AV10" s="38"/>
      <c r="AW10" s="38"/>
      <c r="AX10" s="38"/>
      <c r="AY10" s="38"/>
      <c r="AZ10" s="38"/>
      <c r="BA10" s="38"/>
      <c r="BB10" s="55">
        <f>データ!$W$6</f>
        <v>3602.15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49U+eTuAcaaDfAbs1KwXVJOX5HcUYi2OpJIZEyj7Uv/oz0A8I2Kz29wytQ6LV/pkvTimQRxayTPZmw+PWJBAQ==" saltValue="7pmDNWQ5om8xi4U1hvgK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382019</v>
      </c>
      <c r="D6" s="20">
        <f t="shared" si="3"/>
        <v>46</v>
      </c>
      <c r="E6" s="20">
        <f t="shared" si="3"/>
        <v>1</v>
      </c>
      <c r="F6" s="20">
        <f t="shared" si="3"/>
        <v>0</v>
      </c>
      <c r="G6" s="20">
        <f t="shared" si="3"/>
        <v>1</v>
      </c>
      <c r="H6" s="20" t="str">
        <f t="shared" si="3"/>
        <v>愛媛県　松山市</v>
      </c>
      <c r="I6" s="20" t="str">
        <f t="shared" si="3"/>
        <v>法適用</v>
      </c>
      <c r="J6" s="20" t="str">
        <f t="shared" si="3"/>
        <v>水道事業</v>
      </c>
      <c r="K6" s="20" t="str">
        <f t="shared" si="3"/>
        <v>末端給水事業</v>
      </c>
      <c r="L6" s="20" t="str">
        <f t="shared" si="3"/>
        <v>A1</v>
      </c>
      <c r="M6" s="20" t="str">
        <f t="shared" si="3"/>
        <v>その他</v>
      </c>
      <c r="N6" s="21" t="str">
        <f t="shared" si="3"/>
        <v>-</v>
      </c>
      <c r="O6" s="21">
        <f t="shared" si="3"/>
        <v>85.08</v>
      </c>
      <c r="P6" s="21">
        <f t="shared" si="3"/>
        <v>94.65</v>
      </c>
      <c r="Q6" s="21">
        <f t="shared" si="3"/>
        <v>2795</v>
      </c>
      <c r="R6" s="21">
        <f t="shared" si="3"/>
        <v>503865</v>
      </c>
      <c r="S6" s="21">
        <f t="shared" si="3"/>
        <v>429.35</v>
      </c>
      <c r="T6" s="21">
        <f t="shared" si="3"/>
        <v>1173.55</v>
      </c>
      <c r="U6" s="21">
        <f t="shared" si="3"/>
        <v>475196</v>
      </c>
      <c r="V6" s="21">
        <f t="shared" si="3"/>
        <v>131.91999999999999</v>
      </c>
      <c r="W6" s="21">
        <f t="shared" si="3"/>
        <v>3602.15</v>
      </c>
      <c r="X6" s="22">
        <f>IF(X7="",NA(),X7)</f>
        <v>125.28</v>
      </c>
      <c r="Y6" s="22">
        <f t="shared" ref="Y6:AG6" si="4">IF(Y7="",NA(),Y7)</f>
        <v>123.73</v>
      </c>
      <c r="Z6" s="22">
        <f t="shared" si="4"/>
        <v>124.94</v>
      </c>
      <c r="AA6" s="22">
        <f t="shared" si="4"/>
        <v>125.1</v>
      </c>
      <c r="AB6" s="22">
        <f t="shared" si="4"/>
        <v>117.74</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574.55999999999995</v>
      </c>
      <c r="AU6" s="22">
        <f t="shared" ref="AU6:BC6" si="6">IF(AU7="",NA(),AU7)</f>
        <v>557.95000000000005</v>
      </c>
      <c r="AV6" s="22">
        <f t="shared" si="6"/>
        <v>548.42999999999995</v>
      </c>
      <c r="AW6" s="22">
        <f t="shared" si="6"/>
        <v>631.79</v>
      </c>
      <c r="AX6" s="22">
        <f t="shared" si="6"/>
        <v>830.48</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132.6</v>
      </c>
      <c r="BF6" s="22">
        <f t="shared" ref="BF6:BN6" si="7">IF(BF7="",NA(),BF7)</f>
        <v>148.09</v>
      </c>
      <c r="BG6" s="22">
        <f t="shared" si="7"/>
        <v>165.3</v>
      </c>
      <c r="BH6" s="22">
        <f t="shared" si="7"/>
        <v>182.39</v>
      </c>
      <c r="BI6" s="22">
        <f t="shared" si="7"/>
        <v>198.08</v>
      </c>
      <c r="BJ6" s="22">
        <f t="shared" si="7"/>
        <v>255.12</v>
      </c>
      <c r="BK6" s="22">
        <f t="shared" si="7"/>
        <v>254.19</v>
      </c>
      <c r="BL6" s="22">
        <f t="shared" si="7"/>
        <v>259.56</v>
      </c>
      <c r="BM6" s="22">
        <f t="shared" si="7"/>
        <v>248.92</v>
      </c>
      <c r="BN6" s="22">
        <f t="shared" si="7"/>
        <v>251.26</v>
      </c>
      <c r="BO6" s="21" t="str">
        <f>IF(BO7="","",IF(BO7="-","【-】","【"&amp;SUBSTITUTE(TEXT(BO7,"#,##0.00"),"-","△")&amp;"】"))</f>
        <v>【268.07】</v>
      </c>
      <c r="BP6" s="22">
        <f>IF(BP7="",NA(),BP7)</f>
        <v>121.81</v>
      </c>
      <c r="BQ6" s="22">
        <f t="shared" ref="BQ6:BY6" si="8">IF(BQ7="",NA(),BQ7)</f>
        <v>120.86</v>
      </c>
      <c r="BR6" s="22">
        <f t="shared" si="8"/>
        <v>122</v>
      </c>
      <c r="BS6" s="22">
        <f t="shared" si="8"/>
        <v>122.62</v>
      </c>
      <c r="BT6" s="22">
        <f t="shared" si="8"/>
        <v>114.72</v>
      </c>
      <c r="BU6" s="22">
        <f t="shared" si="8"/>
        <v>109.12</v>
      </c>
      <c r="BV6" s="22">
        <f t="shared" si="8"/>
        <v>107.42</v>
      </c>
      <c r="BW6" s="22">
        <f t="shared" si="8"/>
        <v>105.07</v>
      </c>
      <c r="BX6" s="22">
        <f t="shared" si="8"/>
        <v>107.54</v>
      </c>
      <c r="BY6" s="22">
        <f t="shared" si="8"/>
        <v>101.93</v>
      </c>
      <c r="BZ6" s="21" t="str">
        <f>IF(BZ7="","",IF(BZ7="-","【-】","【"&amp;SUBSTITUTE(TEXT(BZ7,"#,##0.00"),"-","△")&amp;"】"))</f>
        <v>【97.47】</v>
      </c>
      <c r="CA6" s="22">
        <f>IF(CA7="",NA(),CA7)</f>
        <v>133.52000000000001</v>
      </c>
      <c r="CB6" s="22">
        <f t="shared" ref="CB6:CJ6" si="9">IF(CB7="",NA(),CB7)</f>
        <v>134.25</v>
      </c>
      <c r="CC6" s="22">
        <f t="shared" si="9"/>
        <v>131.44</v>
      </c>
      <c r="CD6" s="22">
        <f t="shared" si="9"/>
        <v>130.80000000000001</v>
      </c>
      <c r="CE6" s="22">
        <f t="shared" si="9"/>
        <v>140.28</v>
      </c>
      <c r="CF6" s="22">
        <f t="shared" si="9"/>
        <v>153.88</v>
      </c>
      <c r="CG6" s="22">
        <f t="shared" si="9"/>
        <v>157.19</v>
      </c>
      <c r="CH6" s="22">
        <f t="shared" si="9"/>
        <v>153.71</v>
      </c>
      <c r="CI6" s="22">
        <f t="shared" si="9"/>
        <v>155.9</v>
      </c>
      <c r="CJ6" s="22">
        <f t="shared" si="9"/>
        <v>162.47</v>
      </c>
      <c r="CK6" s="21" t="str">
        <f>IF(CK7="","",IF(CK7="-","【-】","【"&amp;SUBSTITUTE(TEXT(CK7,"#,##0.00"),"-","△")&amp;"】"))</f>
        <v>【174.75】</v>
      </c>
      <c r="CL6" s="22">
        <f>IF(CL7="",NA(),CL7)</f>
        <v>67</v>
      </c>
      <c r="CM6" s="22">
        <f t="shared" ref="CM6:CU6" si="10">IF(CM7="",NA(),CM7)</f>
        <v>66.41</v>
      </c>
      <c r="CN6" s="22">
        <f t="shared" si="10"/>
        <v>67.44</v>
      </c>
      <c r="CO6" s="22">
        <f t="shared" si="10"/>
        <v>66.709999999999994</v>
      </c>
      <c r="CP6" s="22">
        <f t="shared" si="10"/>
        <v>65.52</v>
      </c>
      <c r="CQ6" s="22">
        <f t="shared" si="10"/>
        <v>63.53</v>
      </c>
      <c r="CR6" s="22">
        <f t="shared" si="10"/>
        <v>63.16</v>
      </c>
      <c r="CS6" s="22">
        <f t="shared" si="10"/>
        <v>64.41</v>
      </c>
      <c r="CT6" s="22">
        <f t="shared" si="10"/>
        <v>64.11</v>
      </c>
      <c r="CU6" s="22">
        <f t="shared" si="10"/>
        <v>63.81</v>
      </c>
      <c r="CV6" s="21" t="str">
        <f>IF(CV7="","",IF(CV7="-","【-】","【"&amp;SUBSTITUTE(TEXT(CV7,"#,##0.00"),"-","△")&amp;"】"))</f>
        <v>【59.97】</v>
      </c>
      <c r="CW6" s="22">
        <f>IF(CW7="",NA(),CW7)</f>
        <v>95.33</v>
      </c>
      <c r="CX6" s="22">
        <f t="shared" ref="CX6:DF6" si="11">IF(CX7="",NA(),CX7)</f>
        <v>95.34</v>
      </c>
      <c r="CY6" s="22">
        <f t="shared" si="11"/>
        <v>95.14</v>
      </c>
      <c r="CZ6" s="22">
        <f t="shared" si="11"/>
        <v>95.59</v>
      </c>
      <c r="DA6" s="22">
        <f t="shared" si="11"/>
        <v>95.91</v>
      </c>
      <c r="DB6" s="22">
        <f t="shared" si="11"/>
        <v>91.58</v>
      </c>
      <c r="DC6" s="22">
        <f t="shared" si="11"/>
        <v>91.48</v>
      </c>
      <c r="DD6" s="22">
        <f t="shared" si="11"/>
        <v>91.64</v>
      </c>
      <c r="DE6" s="22">
        <f t="shared" si="11"/>
        <v>92.09</v>
      </c>
      <c r="DF6" s="22">
        <f t="shared" si="11"/>
        <v>91.76</v>
      </c>
      <c r="DG6" s="21" t="str">
        <f>IF(DG7="","",IF(DG7="-","【-】","【"&amp;SUBSTITUTE(TEXT(DG7,"#,##0.00"),"-","△")&amp;"】"))</f>
        <v>【89.76】</v>
      </c>
      <c r="DH6" s="22">
        <f>IF(DH7="",NA(),DH7)</f>
        <v>50.66</v>
      </c>
      <c r="DI6" s="22">
        <f t="shared" ref="DI6:DQ6" si="12">IF(DI7="",NA(),DI7)</f>
        <v>51.13</v>
      </c>
      <c r="DJ6" s="22">
        <f t="shared" si="12"/>
        <v>52.01</v>
      </c>
      <c r="DK6" s="22">
        <f t="shared" si="12"/>
        <v>52.69</v>
      </c>
      <c r="DL6" s="22">
        <f t="shared" si="12"/>
        <v>51.85</v>
      </c>
      <c r="DM6" s="22">
        <f t="shared" si="12"/>
        <v>50.41</v>
      </c>
      <c r="DN6" s="22">
        <f t="shared" si="12"/>
        <v>51.13</v>
      </c>
      <c r="DO6" s="22">
        <f t="shared" si="12"/>
        <v>51.62</v>
      </c>
      <c r="DP6" s="22">
        <f t="shared" si="12"/>
        <v>52.16</v>
      </c>
      <c r="DQ6" s="22">
        <f t="shared" si="12"/>
        <v>52.59</v>
      </c>
      <c r="DR6" s="21" t="str">
        <f>IF(DR7="","",IF(DR7="-","【-】","【"&amp;SUBSTITUTE(TEXT(DR7,"#,##0.00"),"-","△")&amp;"】"))</f>
        <v>【51.51】</v>
      </c>
      <c r="DS6" s="22">
        <f>IF(DS7="",NA(),DS7)</f>
        <v>11.75</v>
      </c>
      <c r="DT6" s="22">
        <f t="shared" ref="DT6:EB6" si="13">IF(DT7="",NA(),DT7)</f>
        <v>12.69</v>
      </c>
      <c r="DU6" s="22">
        <f t="shared" si="13"/>
        <v>14.03</v>
      </c>
      <c r="DV6" s="22">
        <f t="shared" si="13"/>
        <v>17.47</v>
      </c>
      <c r="DW6" s="22">
        <f t="shared" si="13"/>
        <v>17.68</v>
      </c>
      <c r="DX6" s="22">
        <f t="shared" si="13"/>
        <v>20.36</v>
      </c>
      <c r="DY6" s="22">
        <f t="shared" si="13"/>
        <v>22.41</v>
      </c>
      <c r="DZ6" s="22">
        <f t="shared" si="13"/>
        <v>23.68</v>
      </c>
      <c r="EA6" s="22">
        <f t="shared" si="13"/>
        <v>25.76</v>
      </c>
      <c r="EB6" s="22">
        <f t="shared" si="13"/>
        <v>27.51</v>
      </c>
      <c r="EC6" s="21" t="str">
        <f>IF(EC7="","",IF(EC7="-","【-】","【"&amp;SUBSTITUTE(TEXT(EC7,"#,##0.00"),"-","△")&amp;"】"))</f>
        <v>【23.75】</v>
      </c>
      <c r="ED6" s="22">
        <f>IF(ED7="",NA(),ED7)</f>
        <v>0.87</v>
      </c>
      <c r="EE6" s="22">
        <f t="shared" ref="EE6:EM6" si="14">IF(EE7="",NA(),EE7)</f>
        <v>0.97</v>
      </c>
      <c r="EF6" s="22">
        <f t="shared" si="14"/>
        <v>1.07</v>
      </c>
      <c r="EG6" s="22">
        <f t="shared" si="14"/>
        <v>1.1100000000000001</v>
      </c>
      <c r="EH6" s="22">
        <f t="shared" si="14"/>
        <v>1.08</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15">
      <c r="A7" s="15"/>
      <c r="B7" s="24">
        <v>2022</v>
      </c>
      <c r="C7" s="24">
        <v>382019</v>
      </c>
      <c r="D7" s="24">
        <v>46</v>
      </c>
      <c r="E7" s="24">
        <v>1</v>
      </c>
      <c r="F7" s="24">
        <v>0</v>
      </c>
      <c r="G7" s="24">
        <v>1</v>
      </c>
      <c r="H7" s="24" t="s">
        <v>93</v>
      </c>
      <c r="I7" s="24" t="s">
        <v>94</v>
      </c>
      <c r="J7" s="24" t="s">
        <v>95</v>
      </c>
      <c r="K7" s="24" t="s">
        <v>96</v>
      </c>
      <c r="L7" s="24" t="s">
        <v>97</v>
      </c>
      <c r="M7" s="24" t="s">
        <v>98</v>
      </c>
      <c r="N7" s="25" t="s">
        <v>99</v>
      </c>
      <c r="O7" s="25">
        <v>85.08</v>
      </c>
      <c r="P7" s="25">
        <v>94.65</v>
      </c>
      <c r="Q7" s="25">
        <v>2795</v>
      </c>
      <c r="R7" s="25">
        <v>503865</v>
      </c>
      <c r="S7" s="25">
        <v>429.35</v>
      </c>
      <c r="T7" s="25">
        <v>1173.55</v>
      </c>
      <c r="U7" s="25">
        <v>475196</v>
      </c>
      <c r="V7" s="25">
        <v>131.91999999999999</v>
      </c>
      <c r="W7" s="25">
        <v>3602.15</v>
      </c>
      <c r="X7" s="25">
        <v>125.28</v>
      </c>
      <c r="Y7" s="25">
        <v>123.73</v>
      </c>
      <c r="Z7" s="25">
        <v>124.94</v>
      </c>
      <c r="AA7" s="25">
        <v>125.1</v>
      </c>
      <c r="AB7" s="25">
        <v>117.74</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574.55999999999995</v>
      </c>
      <c r="AU7" s="25">
        <v>557.95000000000005</v>
      </c>
      <c r="AV7" s="25">
        <v>548.42999999999995</v>
      </c>
      <c r="AW7" s="25">
        <v>631.79</v>
      </c>
      <c r="AX7" s="25">
        <v>830.48</v>
      </c>
      <c r="AY7" s="25">
        <v>258.22000000000003</v>
      </c>
      <c r="AZ7" s="25">
        <v>250.03</v>
      </c>
      <c r="BA7" s="25">
        <v>239.45</v>
      </c>
      <c r="BB7" s="25">
        <v>246.01</v>
      </c>
      <c r="BC7" s="25">
        <v>228.89</v>
      </c>
      <c r="BD7" s="25">
        <v>252.29</v>
      </c>
      <c r="BE7" s="25">
        <v>132.6</v>
      </c>
      <c r="BF7" s="25">
        <v>148.09</v>
      </c>
      <c r="BG7" s="25">
        <v>165.3</v>
      </c>
      <c r="BH7" s="25">
        <v>182.39</v>
      </c>
      <c r="BI7" s="25">
        <v>198.08</v>
      </c>
      <c r="BJ7" s="25">
        <v>255.12</v>
      </c>
      <c r="BK7" s="25">
        <v>254.19</v>
      </c>
      <c r="BL7" s="25">
        <v>259.56</v>
      </c>
      <c r="BM7" s="25">
        <v>248.92</v>
      </c>
      <c r="BN7" s="25">
        <v>251.26</v>
      </c>
      <c r="BO7" s="25">
        <v>268.07</v>
      </c>
      <c r="BP7" s="25">
        <v>121.81</v>
      </c>
      <c r="BQ7" s="25">
        <v>120.86</v>
      </c>
      <c r="BR7" s="25">
        <v>122</v>
      </c>
      <c r="BS7" s="25">
        <v>122.62</v>
      </c>
      <c r="BT7" s="25">
        <v>114.72</v>
      </c>
      <c r="BU7" s="25">
        <v>109.12</v>
      </c>
      <c r="BV7" s="25">
        <v>107.42</v>
      </c>
      <c r="BW7" s="25">
        <v>105.07</v>
      </c>
      <c r="BX7" s="25">
        <v>107.54</v>
      </c>
      <c r="BY7" s="25">
        <v>101.93</v>
      </c>
      <c r="BZ7" s="25">
        <v>97.47</v>
      </c>
      <c r="CA7" s="25">
        <v>133.52000000000001</v>
      </c>
      <c r="CB7" s="25">
        <v>134.25</v>
      </c>
      <c r="CC7" s="25">
        <v>131.44</v>
      </c>
      <c r="CD7" s="25">
        <v>130.80000000000001</v>
      </c>
      <c r="CE7" s="25">
        <v>140.28</v>
      </c>
      <c r="CF7" s="25">
        <v>153.88</v>
      </c>
      <c r="CG7" s="25">
        <v>157.19</v>
      </c>
      <c r="CH7" s="25">
        <v>153.71</v>
      </c>
      <c r="CI7" s="25">
        <v>155.9</v>
      </c>
      <c r="CJ7" s="25">
        <v>162.47</v>
      </c>
      <c r="CK7" s="25">
        <v>174.75</v>
      </c>
      <c r="CL7" s="25">
        <v>67</v>
      </c>
      <c r="CM7" s="25">
        <v>66.41</v>
      </c>
      <c r="CN7" s="25">
        <v>67.44</v>
      </c>
      <c r="CO7" s="25">
        <v>66.709999999999994</v>
      </c>
      <c r="CP7" s="25">
        <v>65.52</v>
      </c>
      <c r="CQ7" s="25">
        <v>63.53</v>
      </c>
      <c r="CR7" s="25">
        <v>63.16</v>
      </c>
      <c r="CS7" s="25">
        <v>64.41</v>
      </c>
      <c r="CT7" s="25">
        <v>64.11</v>
      </c>
      <c r="CU7" s="25">
        <v>63.81</v>
      </c>
      <c r="CV7" s="25">
        <v>59.97</v>
      </c>
      <c r="CW7" s="25">
        <v>95.33</v>
      </c>
      <c r="CX7" s="25">
        <v>95.34</v>
      </c>
      <c r="CY7" s="25">
        <v>95.14</v>
      </c>
      <c r="CZ7" s="25">
        <v>95.59</v>
      </c>
      <c r="DA7" s="25">
        <v>95.91</v>
      </c>
      <c r="DB7" s="25">
        <v>91.58</v>
      </c>
      <c r="DC7" s="25">
        <v>91.48</v>
      </c>
      <c r="DD7" s="25">
        <v>91.64</v>
      </c>
      <c r="DE7" s="25">
        <v>92.09</v>
      </c>
      <c r="DF7" s="25">
        <v>91.76</v>
      </c>
      <c r="DG7" s="25">
        <v>89.76</v>
      </c>
      <c r="DH7" s="25">
        <v>50.66</v>
      </c>
      <c r="DI7" s="25">
        <v>51.13</v>
      </c>
      <c r="DJ7" s="25">
        <v>52.01</v>
      </c>
      <c r="DK7" s="25">
        <v>52.69</v>
      </c>
      <c r="DL7" s="25">
        <v>51.85</v>
      </c>
      <c r="DM7" s="25">
        <v>50.41</v>
      </c>
      <c r="DN7" s="25">
        <v>51.13</v>
      </c>
      <c r="DO7" s="25">
        <v>51.62</v>
      </c>
      <c r="DP7" s="25">
        <v>52.16</v>
      </c>
      <c r="DQ7" s="25">
        <v>52.59</v>
      </c>
      <c r="DR7" s="25">
        <v>51.51</v>
      </c>
      <c r="DS7" s="25">
        <v>11.75</v>
      </c>
      <c r="DT7" s="25">
        <v>12.69</v>
      </c>
      <c r="DU7" s="25">
        <v>14.03</v>
      </c>
      <c r="DV7" s="25">
        <v>17.47</v>
      </c>
      <c r="DW7" s="25">
        <v>17.68</v>
      </c>
      <c r="DX7" s="25">
        <v>20.36</v>
      </c>
      <c r="DY7" s="25">
        <v>22.41</v>
      </c>
      <c r="DZ7" s="25">
        <v>23.68</v>
      </c>
      <c r="EA7" s="25">
        <v>25.76</v>
      </c>
      <c r="EB7" s="25">
        <v>27.51</v>
      </c>
      <c r="EC7" s="25">
        <v>23.75</v>
      </c>
      <c r="ED7" s="25">
        <v>0.87</v>
      </c>
      <c r="EE7" s="25">
        <v>0.97</v>
      </c>
      <c r="EF7" s="25">
        <v>1.07</v>
      </c>
      <c r="EG7" s="25">
        <v>1.1100000000000001</v>
      </c>
      <c r="EH7" s="25">
        <v>1.08</v>
      </c>
      <c r="EI7" s="25">
        <v>0.75</v>
      </c>
      <c r="EJ7" s="25">
        <v>0.73</v>
      </c>
      <c r="EK7" s="25">
        <v>0.79</v>
      </c>
      <c r="EL7" s="25">
        <v>0.75</v>
      </c>
      <c r="EM7" s="25">
        <v>0.78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2024-01-31T05:41:58Z</cp:lastPrinted>
  <dcterms:created xsi:type="dcterms:W3CDTF">2023-12-05T01:00:03Z</dcterms:created>
  <dcterms:modified xsi:type="dcterms:W3CDTF">2024-02-21T08:00:29Z</dcterms:modified>
  <cp:category/>
</cp:coreProperties>
</file>