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tnnsfe25\ファイルサーバ\企業局\管理部\経営管理課\1財務担当\13 経営分析資料\②総務省公表用（市も同時公表）\H30～R4年度決算表示（上・簡・工・下）\"/>
    </mc:Choice>
  </mc:AlternateContent>
  <xr:revisionPtr revIDLastSave="0" documentId="13_ncr:1_{0BDD1C22-A834-4C73-80B4-3A3C5607181C}" xr6:coauthVersionLast="47" xr6:coauthVersionMax="47" xr10:uidLastSave="{00000000-0000-0000-0000-000000000000}"/>
  <workbookProtection workbookAlgorithmName="SHA-512" workbookHashValue="KSmGPJJXycibczn8Qak2jura0tGBAD+cykL0qQqPrFbqz8LY5+P4dyyK2xnuJamcyF9mlsOqsGkKlmTL9IfUGg==" workbookSaltValue="iPCH2+attq2fM93cbM/o8g==" workbookSpinCount="100000" lockStructure="1"/>
  <bookViews>
    <workbookView xWindow="-120" yWindow="-120" windowWidth="29040" windowHeight="155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H85" i="4"/>
  <c r="E85" i="4"/>
  <c r="BB10" i="4"/>
  <c r="AT10" i="4"/>
  <c r="AD10" i="4"/>
  <c r="P10" i="4"/>
  <c r="I10" i="4"/>
  <c r="B10" i="4"/>
  <c r="AT8" i="4"/>
  <c r="AL8" i="4"/>
  <c r="AD8" i="4"/>
  <c r="W8" i="4"/>
  <c r="P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<sst xmlns="http://schemas.openxmlformats.org/spreadsheetml/2006/main" count="231" uniqueCount="116">
  <si>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</si>
  <si>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</si>
  <si>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</si>
  <si>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</si>
  <si>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</si>
  <si>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</si>
  <si>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</si>
  <si>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</si>
  <si>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</si>
  <si>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</si>
  <si>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</si>
  <si>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</si>
  <si>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</si>
  <si>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</si>
  <si>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</si>
  <si>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</si>
  <si>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</si>
  <si>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</si>
  <si>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</si>
  <si>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</si>
  <si>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</si>
  <si>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</si>
  <si>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</si>
  <si>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</si>
  <si>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</si>
  <si>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</si>
  <si>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</si>
  <si>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</si>
  <si>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</si>
  <si>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</si>
  <si>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</si>
  <si>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</si>
  <si>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</si>
  <si>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</si>
  <si>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</si>
  <si>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</si>
  <si>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</si>
  <si>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</si>
  <si>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</si>
  <si>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</si>
  <si>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</si>
  <si>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</si>
  <si>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</si>
  <si>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</si>
  <si>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</si>
  <si>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</si>
  <si>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</si>
  <si>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</si>
  <si>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</si>
  <si>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</si>
  <si>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</si>
  <si>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</si>
  <si>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</si>
  <si>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</si>
  <si>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</si>
  <si>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</si>
  <si>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</si>
  <si>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</si>
  <si>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</si>
  <si>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</si>
  <si>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</si>
  <si>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</si>
  <si>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</si>
  <si>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</si>
  <si>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</si>
  <si>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</si>
  <si>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</si>
  <si>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</si>
  <si>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</si>
  <si>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</si>
  <si>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</si>
  <si>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</si>
  <si>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</si>
  <si>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</si>
  <si>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</si>
  <si>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</si>
  <si>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</si>
  <si>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</si>
  <si>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</si>
  <si>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</si>
  <si>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</si>
  <si>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</si>
  <si>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</si>
  <si>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</si>
  <si>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</si>
  <si>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</si>
  <si>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</si>
  <si>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</si>
  <si>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</si>
  <si>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</si>
  <si>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</si>
  <si>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</si>
  <si>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</si>
  <si>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</si>
  <si>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</si>
  <si>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</si>
  <si>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</si>
  <si>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</si>
  <si>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</si>
  <si>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公共下水道</t>
  </si>
  <si>
    <t>Ac1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</si>
  <si>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</si>
  <si>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</si>
  <si>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</si>
  <si>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</si>
  <si>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</si>
  <si>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</si>
  <si>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</si>
  <si>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</si>
  <si>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</si>
  <si>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</si>
  <si>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</si>
  <si>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</si>
  <si>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公共下水道事業は、平成初期の10年間で、約2,000億円もの集中的な設備投資を行い、その財源として企業債を活用したため企業債残高が多く、利子負担が損益収支を圧迫し、「④企業債残高対事業規模比率」や「⑥汚水処理原価」が、類似団体と比べ高くなっています。
　そこで、経営戦略策定時に管理指標を設定し、企業債の新規発行を適正な範囲に抑制することや、下水道の普及拡大、接続推進などの収入増加に繋がる取組、維持管理費等の縮減などに継続して取り組んでいます。
　その結果、前年度に引き続き令和4年度も損益収支の黒字が確保でき、「①経常収支比率」「③流動比率」は類似団体を上回る結果となっています。また、「累積欠損金」については、令和2年度に解消しています。
　「⑦施設利用率」と「⑧水洗化率」は、類似団体に比べ低くなっていますが、現在も下水道の普及拡大に継続的に取り組んでいます。</t>
    <rPh sb="3" eb="5">
      <t>コウキョウ</t>
    </rPh>
    <rPh sb="5" eb="10">
      <t>ゲスイドウジギョウ</t>
    </rPh>
    <rPh sb="19" eb="21">
      <t>ネンカン</t>
    </rPh>
    <rPh sb="37" eb="39">
      <t>セツビ</t>
    </rPh>
    <rPh sb="47" eb="49">
      <t>ザイゲン</t>
    </rPh>
    <rPh sb="52" eb="55">
      <t>キギョウサイ</t>
    </rPh>
    <rPh sb="56" eb="58">
      <t>カツヨウ</t>
    </rPh>
    <rPh sb="62" eb="64">
      <t>キギョウ</t>
    </rPh>
    <rPh sb="138" eb="141">
      <t>サクテイジ</t>
    </rPh>
    <rPh sb="233" eb="236">
      <t>ゼンネンド</t>
    </rPh>
    <rPh sb="237" eb="238">
      <t>ヒ</t>
    </rPh>
    <rPh sb="239" eb="240">
      <t>ツヅ</t>
    </rPh>
    <rPh sb="255" eb="257">
      <t>カクホ</t>
    </rPh>
    <rPh sb="317" eb="319">
      <t>レイワ</t>
    </rPh>
    <rPh sb="320" eb="322">
      <t>ネンド</t>
    </rPh>
    <rPh sb="323" eb="325">
      <t>カイショウ</t>
    </rPh>
    <rPh sb="374" eb="377">
      <t>ケイゾクテキ</t>
    </rPh>
    <rPh sb="378" eb="379">
      <t>ト</t>
    </rPh>
    <rPh sb="380" eb="381">
      <t>ク</t>
    </rPh>
    <phoneticPr fontId="4"/>
  </si>
  <si>
    <t>　平成初期に集中して整備を行ったため、「①有形固定資産減価償却率」は、類似団体平均よりも低い数値でしたが、徐々に上昇し令和2年度から上回っています。また、「②管路老朽化率」は、類似団体平均と同程度で推移しており、計画的な改築・修繕の必要性が高まってきています。
　「③管渠改善率」は、現在も下水道の普及拡大を進めている状況であり、類似団体平均を下回っていますが、老朽化した管渠に優先順位を付け、管更生工事など管渠の更新に取り組んでいます。</t>
    <rPh sb="37" eb="39">
      <t>ダンタイ</t>
    </rPh>
    <rPh sb="59" eb="61">
      <t>レイワ</t>
    </rPh>
    <rPh sb="62" eb="64">
      <t>ネンド</t>
    </rPh>
    <rPh sb="66" eb="68">
      <t>ウワマワ</t>
    </rPh>
    <rPh sb="90" eb="92">
      <t>ダンタイ</t>
    </rPh>
    <rPh sb="95" eb="98">
      <t>ドウテイド</t>
    </rPh>
    <rPh sb="99" eb="101">
      <t>スイイ</t>
    </rPh>
    <rPh sb="142" eb="144">
      <t>ゲンザイ</t>
    </rPh>
    <rPh sb="145" eb="148">
      <t>ゲスイドウ</t>
    </rPh>
    <rPh sb="149" eb="153">
      <t>フキュウカクダイ</t>
    </rPh>
    <rPh sb="154" eb="155">
      <t>スス</t>
    </rPh>
    <rPh sb="159" eb="161">
      <t>ジョウキョウ</t>
    </rPh>
    <rPh sb="181" eb="184">
      <t>ロウキュウカ</t>
    </rPh>
    <rPh sb="186" eb="188">
      <t>カンキョ</t>
    </rPh>
    <rPh sb="189" eb="193">
      <t>ユウセンジュンイ</t>
    </rPh>
    <rPh sb="194" eb="195">
      <t>ツ</t>
    </rPh>
    <rPh sb="200" eb="202">
      <t>コウジ</t>
    </rPh>
    <rPh sb="204" eb="206">
      <t>カンキョ</t>
    </rPh>
    <rPh sb="207" eb="209">
      <t>コウシン</t>
    </rPh>
    <phoneticPr fontId="4"/>
  </si>
  <si>
    <t>　過去の大規模な投資により企業債残高が増大し、利子負担額等の資本費が経営を圧迫する状況となっていましたが、経営戦略で管理指標を設定し、新規発行企業債の借入抑制等による資本費の縮減や適正な維持管理、効率的な新規整備などに取り組んでいます。
　その結果、令和4年度も損益収支の黒字を確保し、今後も、一定の期間は黒字が確保できる見通しです。
　しかしながら、長期的には人口減少による使用料収入の減少や、施設の老朽化が進むことによる改築更新需要の増大が見込まれることから、経営戦略を適宜更新し、計画的に事業を進めるとともに、引き続き経営の効率化を図っていきます。</t>
    <rPh sb="75" eb="77">
      <t>カリイレ</t>
    </rPh>
    <rPh sb="139" eb="141">
      <t>カクホ</t>
    </rPh>
    <rPh sb="147" eb="149">
      <t>イッテイ</t>
    </rPh>
    <rPh sb="150" eb="152">
      <t>キカン</t>
    </rPh>
    <rPh sb="153" eb="155">
      <t>クロジ</t>
    </rPh>
    <rPh sb="156" eb="158">
      <t>カクホ</t>
    </rPh>
    <rPh sb="188" eb="193">
      <t>シヨウリョウシュウニュウ</t>
    </rPh>
    <rPh sb="194" eb="196">
      <t>ゲンショウ</t>
    </rPh>
    <rPh sb="201" eb="203">
      <t>ゾウカ</t>
    </rPh>
    <rPh sb="232" eb="236">
      <t>ケイエイセンリャク</t>
    </rPh>
    <rPh sb="237" eb="239">
      <t>テキギ</t>
    </rPh>
    <rPh sb="239" eb="241">
      <t>コウシン</t>
    </rPh>
    <rPh sb="243" eb="246">
      <t>ケイカクテキ</t>
    </rPh>
    <rPh sb="247" eb="249">
      <t>ジギョウ</t>
    </rPh>
    <rPh sb="250" eb="251">
      <t>スス</t>
    </rPh>
    <rPh sb="258" eb="259">
      <t>ヒ</t>
    </rPh>
    <rPh sb="260" eb="261">
      <t>ツヅ</t>
    </rPh>
    <rPh sb="269" eb="27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</si>
</sst>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0.06</c:v>
                </c:pt>
                <c:pt idx="1">
                  <c:v>0.14000000000000001</c:v>
                </c:pt>
                <c:pt idx="2">
                  <c:v>0.19</c:v>
                </c:pt>
                <c:pt idx="3">
                  <c:v>0.15</c:v>
                </c:pt>
                <c:pt idx="4">
                  <c:v>0.17</c:v>
                </c:pt>
              </c:numCache>
            </c:numRef>
          </c:val>
          <c:extLst>
            <c:ext xmlns:c16="http://schemas.microsoft.com/office/drawing/2014/chart" uri="{C3380CC4-5D6E-409C-BE32-E72D297353CC}">
              <c16:uniqueId val="{00000000-FD34-45E8-A068-79AE67D222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FD34-45E8-A068-79AE67D222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57.73</c:v>
                </c:pt>
                <c:pt idx="1">
                  <c:v>53.72</c:v>
                </c:pt>
                <c:pt idx="2">
                  <c:v>57.05</c:v>
                </c:pt>
                <c:pt idx="3">
                  <c:v>56.82</c:v>
                </c:pt>
                <c:pt idx="4">
                  <c:v>53.3</c:v>
                </c:pt>
              </c:numCache>
            </c:numRef>
          </c:val>
          <c:extLst>
            <c:ext xmlns:c16="http://schemas.microsoft.com/office/drawing/2014/chart" uri="{C3380CC4-5D6E-409C-BE32-E72D297353CC}">
              <c16:uniqueId val="{00000000-FC7D-49BD-9763-07BD885E0F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FC7D-49BD-9763-07BD885E0F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92.72</c:v>
                </c:pt>
                <c:pt idx="1">
                  <c:v>92.63</c:v>
                </c:pt>
                <c:pt idx="2">
                  <c:v>92.49</c:v>
                </c:pt>
                <c:pt idx="3">
                  <c:v>92.55</c:v>
                </c:pt>
                <c:pt idx="4">
                  <c:v>92.59</c:v>
                </c:pt>
              </c:numCache>
            </c:numRef>
          </c:val>
          <c:extLst>
            <c:ext xmlns:c16="http://schemas.microsoft.com/office/drawing/2014/chart" uri="{C3380CC4-5D6E-409C-BE32-E72D297353CC}">
              <c16:uniqueId val="{00000000-5BB0-445E-A602-777570A30D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5BB0-445E-A602-777570A30D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111.79</c:v>
                </c:pt>
                <c:pt idx="1">
                  <c:v>112.23</c:v>
                </c:pt>
                <c:pt idx="2">
                  <c:v>112.8</c:v>
                </c:pt>
                <c:pt idx="3">
                  <c:v>110.81</c:v>
                </c:pt>
                <c:pt idx="4">
                  <c:v>110.09</c:v>
                </c:pt>
              </c:numCache>
            </c:numRef>
          </c:val>
          <c:extLst>
            <c:ext xmlns:c16="http://schemas.microsoft.com/office/drawing/2014/chart" uri="{C3380CC4-5D6E-409C-BE32-E72D297353CC}">
              <c16:uniqueId val="{00000000-58B4-4E61-AA35-E32ECF8EBC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58B4-4E61-AA35-E32ECF8EBC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27.86</c:v>
                </c:pt>
                <c:pt idx="1">
                  <c:v>29.67</c:v>
                </c:pt>
                <c:pt idx="2">
                  <c:v>31.6</c:v>
                </c:pt>
                <c:pt idx="3">
                  <c:v>33.479999999999997</c:v>
                </c:pt>
                <c:pt idx="4">
                  <c:v>35.25</c:v>
                </c:pt>
              </c:numCache>
            </c:numRef>
          </c:val>
          <c:extLst>
            <c:ext xmlns:c16="http://schemas.microsoft.com/office/drawing/2014/chart" uri="{C3380CC4-5D6E-409C-BE32-E72D297353CC}">
              <c16:uniqueId val="{00000000-55D4-4D00-9EB6-A2E7CD84BF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55D4-4D00-9EB6-A2E7CD84BF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4.9400000000000004</c:v>
                </c:pt>
                <c:pt idx="1">
                  <c:v>5.41</c:v>
                </c:pt>
                <c:pt idx="2">
                  <c:v>5.86</c:v>
                </c:pt>
                <c:pt idx="3">
                  <c:v>6.28</c:v>
                </c:pt>
                <c:pt idx="4">
                  <c:v>7.41</c:v>
                </c:pt>
              </c:numCache>
            </c:numRef>
          </c:val>
          <c:extLst>
            <c:ext xmlns:c16="http://schemas.microsoft.com/office/drawing/2014/chart" uri="{C3380CC4-5D6E-409C-BE32-E72D297353CC}">
              <c16:uniqueId val="{00000000-565D-4E05-876A-F669A03FA09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565D-4E05-876A-F669A03FA09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40.130000000000003</c:v>
                </c:pt>
                <c:pt idx="1">
                  <c:v>20.29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3F0-414C-B461-16B53E4D6F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63F0-414C-B461-16B53E4D6F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75.099999999999994</c:v>
                </c:pt>
                <c:pt idx="1">
                  <c:v>79.849999999999994</c:v>
                </c:pt>
                <c:pt idx="2">
                  <c:v>86.59</c:v>
                </c:pt>
                <c:pt idx="3">
                  <c:v>90.9</c:v>
                </c:pt>
                <c:pt idx="4">
                  <c:v>99.04</c:v>
                </c:pt>
              </c:numCache>
            </c:numRef>
          </c:val>
          <c:extLst>
            <c:ext xmlns:c16="http://schemas.microsoft.com/office/drawing/2014/chart" uri="{C3380CC4-5D6E-409C-BE32-E72D297353CC}">
              <c16:uniqueId val="{00000000-F17F-4405-A806-963C823DFF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F17F-4405-A806-963C823DFF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1208.98</c:v>
                </c:pt>
                <c:pt idx="1">
                  <c:v>1129.6600000000001</c:v>
                </c:pt>
                <c:pt idx="2">
                  <c:v>1118.81</c:v>
                </c:pt>
                <c:pt idx="3">
                  <c:v>1069.28</c:v>
                </c:pt>
                <c:pt idx="4">
                  <c:v>1000.98</c:v>
                </c:pt>
              </c:numCache>
            </c:numRef>
          </c:val>
          <c:extLst>
            <c:ext xmlns:c16="http://schemas.microsoft.com/office/drawing/2014/chart" uri="{C3380CC4-5D6E-409C-BE32-E72D297353CC}">
              <c16:uniqueId val="{00000000-5F90-4875-949E-94E79493E3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5F90-4875-949E-94E79493E3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96.76</c:v>
                </c:pt>
                <c:pt idx="1">
                  <c:v>100</c:v>
                </c:pt>
                <c:pt idx="2">
                  <c:v>100</c:v>
                </c:pt>
                <c:pt idx="3">
                  <c:v>100</c:v>
                </c:pt>
                <c:pt idx="4">
                  <c:v>100</c:v>
                </c:pt>
              </c:numCache>
            </c:numRef>
          </c:val>
          <c:extLst>
            <c:ext xmlns:c16="http://schemas.microsoft.com/office/drawing/2014/chart" uri="{C3380CC4-5D6E-409C-BE32-E72D297353CC}">
              <c16:uniqueId val="{00000000-D021-43BC-9232-AD13DB8C96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D021-43BC-9232-AD13DB8C96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183.81</c:v>
                </c:pt>
                <c:pt idx="1">
                  <c:v>178.07</c:v>
                </c:pt>
                <c:pt idx="2">
                  <c:v>176.14</c:v>
                </c:pt>
                <c:pt idx="3">
                  <c:v>177.46</c:v>
                </c:pt>
                <c:pt idx="4">
                  <c:v>178.42</c:v>
                </c:pt>
              </c:numCache>
            </c:numRef>
          </c:val>
          <c:extLst>
            <c:ext xmlns:c16="http://schemas.microsoft.com/office/drawing/2014/chart" uri="{C3380CC4-5D6E-409C-BE32-E72D297353CC}">
              <c16:uniqueId val="{00000000-B8F0-418E-9DE7-4411F62948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B8F0-418E-9DE7-4411F62948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30" zoomScale="130" zoomScaleNormal="13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松山市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Ac1</v>
      </c>
      <c r="X8" s="66"/>
      <c r="Y8" s="66"/>
      <c r="Z8" s="66"/>
      <c r="AA8" s="66"/>
      <c r="AB8" s="66"/>
      <c r="AC8" s="66"/>
      <c r="AD8" s="67" t="str">
        <f>データ!$M$6</f>
        <v>その他</v>
      </c>
      <c r="AE8" s="67"/>
      <c r="AF8" s="67"/>
      <c r="AG8" s="67"/>
      <c r="AH8" s="67"/>
      <c r="AI8" s="67"/>
      <c r="AJ8" s="67"/>
      <c r="AK8" s="3"/>
      <c r="AL8" s="55">
        <f>データ!S6</f>
        <v>503865</v>
      </c>
      <c r="AM8" s="55"/>
      <c r="AN8" s="55"/>
      <c r="AO8" s="55"/>
      <c r="AP8" s="55"/>
      <c r="AQ8" s="55"/>
      <c r="AR8" s="55"/>
      <c r="AS8" s="55"/>
      <c r="AT8" s="54">
        <f>データ!T6</f>
        <v>429.35</v>
      </c>
      <c r="AU8" s="54"/>
      <c r="AV8" s="54"/>
      <c r="AW8" s="54"/>
      <c r="AX8" s="54"/>
      <c r="AY8" s="54"/>
      <c r="AZ8" s="54"/>
      <c r="BA8" s="54"/>
      <c r="BB8" s="54">
        <f>データ!U6</f>
        <v>1173.55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56.6</v>
      </c>
      <c r="J10" s="54"/>
      <c r="K10" s="54"/>
      <c r="L10" s="54"/>
      <c r="M10" s="54"/>
      <c r="N10" s="54"/>
      <c r="O10" s="54"/>
      <c r="P10" s="54">
        <f>データ!P6</f>
        <v>65.64</v>
      </c>
      <c r="Q10" s="54"/>
      <c r="R10" s="54"/>
      <c r="S10" s="54"/>
      <c r="T10" s="54"/>
      <c r="U10" s="54"/>
      <c r="V10" s="54"/>
      <c r="W10" s="54">
        <f>データ!Q6</f>
        <v>79.92</v>
      </c>
      <c r="X10" s="54"/>
      <c r="Y10" s="54"/>
      <c r="Z10" s="54"/>
      <c r="AA10" s="54"/>
      <c r="AB10" s="54"/>
      <c r="AC10" s="54"/>
      <c r="AD10" s="55">
        <f>データ!R6</f>
        <v>3385</v>
      </c>
      <c r="AE10" s="55"/>
      <c r="AF10" s="55"/>
      <c r="AG10" s="55"/>
      <c r="AH10" s="55"/>
      <c r="AI10" s="55"/>
      <c r="AJ10" s="55"/>
      <c r="AK10" s="2"/>
      <c r="AL10" s="55">
        <f>データ!V6</f>
        <v>329545</v>
      </c>
      <c r="AM10" s="55"/>
      <c r="AN10" s="55"/>
      <c r="AO10" s="55"/>
      <c r="AP10" s="55"/>
      <c r="AQ10" s="55"/>
      <c r="AR10" s="55"/>
      <c r="AS10" s="55"/>
      <c r="AT10" s="54">
        <f>データ!W6</f>
        <v>52.87</v>
      </c>
      <c r="AU10" s="54"/>
      <c r="AV10" s="54"/>
      <c r="AW10" s="54"/>
      <c r="AX10" s="54"/>
      <c r="AY10" s="54"/>
      <c r="AZ10" s="54"/>
      <c r="BA10" s="54"/>
      <c r="BB10" s="54">
        <f>データ!X6</f>
        <v>6233.12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fDG5m9RcsrMHKyKE4aQBx7dKZPE1zXbu2qPKqvztENhKtSXcSMwfbZQLok2B+8gc48jEgDxEqJlY6W70BofM+Q==" saltValue="mDkwubEzecSxtdarU1wV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382019</v>
      </c>
      <c r="D6" s="19">
        <f t="shared" si="3"/>
        <v>46</v>
      </c>
      <c r="E6" s="19">
        <f t="shared" si="3"/>
        <v>17</v>
      </c>
      <c r="F6" s="19">
        <f t="shared" si="3"/>
        <v>1</v>
      </c>
      <c r="G6" s="19">
        <f t="shared" si="3"/>
        <v>0</v>
      </c>
      <c r="H6" s="19" t="str">
        <f t="shared" si="3"/>
        <v>愛媛県　松山市</v>
      </c>
      <c r="I6" s="19" t="str">
        <f t="shared" si="3"/>
        <v>法適用</v>
      </c>
      <c r="J6" s="19" t="str">
        <f t="shared" si="3"/>
        <v>下水道事業</v>
      </c>
      <c r="K6" s="19" t="str">
        <f t="shared" si="3"/>
        <v>公共下水道</v>
      </c>
      <c r="L6" s="19" t="str">
        <f t="shared" si="3"/>
        <v>Ac1</v>
      </c>
      <c r="M6" s="19" t="str">
        <f t="shared" si="3"/>
        <v>その他</v>
      </c>
      <c r="N6" s="20" t="str">
        <f t="shared" si="3"/>
        <v>-</v>
      </c>
      <c r="O6" s="20">
        <f t="shared" si="3"/>
        <v>56.6</v>
      </c>
      <c r="P6" s="20">
        <f t="shared" si="3"/>
        <v>65.64</v>
      </c>
      <c r="Q6" s="20">
        <f t="shared" si="3"/>
        <v>79.92</v>
      </c>
      <c r="R6" s="20">
        <f t="shared" si="3"/>
        <v>3385</v>
      </c>
      <c r="S6" s="20">
        <f t="shared" si="3"/>
        <v>503865</v>
      </c>
      <c r="T6" s="20">
        <f t="shared" si="3"/>
        <v>429.35</v>
      </c>
      <c r="U6" s="20">
        <f t="shared" si="3"/>
        <v>1173.55</v>
      </c>
      <c r="V6" s="20">
        <f t="shared" si="3"/>
        <v>329545</v>
      </c>
      <c r="W6" s="20">
        <f t="shared" si="3"/>
        <v>52.87</v>
      </c>
      <c r="X6" s="20">
        <f t="shared" si="3"/>
        <v>6233.12</v>
      </c>
      <c r="Y6" s="21">
        <f>IF(Y7="",NA(),Y7)</f>
        <v>111.79</v>
      </c>
      <c r="Z6" s="21">
        <f t="shared" ref="Z6:AH6" si="4">IF(Z7="",NA(),Z7)</f>
        <v>112.23</v>
      </c>
      <c r="AA6" s="21">
        <f t="shared" si="4"/>
        <v>112.8</v>
      </c>
      <c r="AB6" s="21">
        <f t="shared" si="4"/>
        <v>110.81</v>
      </c>
      <c r="AC6" s="21">
        <f t="shared" si="4"/>
        <v>110.09</v>
      </c>
      <c r="AD6" s="21">
        <f t="shared" si="4"/>
        <v>107.64</v>
      </c>
      <c r="AE6" s="21">
        <f t="shared" si="4"/>
        <v>107.03</v>
      </c>
      <c r="AF6" s="21">
        <f t="shared" si="4"/>
        <v>106.55</v>
      </c>
      <c r="AG6" s="21">
        <f t="shared" si="4"/>
        <v>106.01</v>
      </c>
      <c r="AH6" s="21">
        <f t="shared" si="4"/>
        <v>105.5</v>
      </c>
      <c r="AI6" s="20" t="str">
        <f>IF(AI7="","",IF(AI7="-","【-】","【"&amp;SUBSTITUTE(TEXT(AI7,"#,##0.00"),"-","△")&amp;"】"))</f>
        <v>【106.11】</v>
      </c>
      <c r="AJ6" s="21">
        <f>IF(AJ7="",NA(),AJ7)</f>
        <v>40.130000000000003</v>
      </c>
      <c r="AK6" s="21">
        <f t="shared" ref="AK6:AS6" si="5">IF(AK7="",NA(),AK7)</f>
        <v>20.29</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75.099999999999994</v>
      </c>
      <c r="AV6" s="21">
        <f t="shared" ref="AV6:BD6" si="6">IF(AV7="",NA(),AV7)</f>
        <v>79.849999999999994</v>
      </c>
      <c r="AW6" s="21">
        <f t="shared" si="6"/>
        <v>86.59</v>
      </c>
      <c r="AX6" s="21">
        <f t="shared" si="6"/>
        <v>90.9</v>
      </c>
      <c r="AY6" s="21">
        <f t="shared" si="6"/>
        <v>99.04</v>
      </c>
      <c r="AZ6" s="21">
        <f t="shared" si="6"/>
        <v>72.22</v>
      </c>
      <c r="BA6" s="21">
        <f t="shared" si="6"/>
        <v>73.02</v>
      </c>
      <c r="BB6" s="21">
        <f t="shared" si="6"/>
        <v>72.930000000000007</v>
      </c>
      <c r="BC6" s="21">
        <f t="shared" si="6"/>
        <v>80.08</v>
      </c>
      <c r="BD6" s="21">
        <f t="shared" si="6"/>
        <v>87.33</v>
      </c>
      <c r="BE6" s="20" t="str">
        <f>IF(BE7="","",IF(BE7="-","【-】","【"&amp;SUBSTITUTE(TEXT(BE7,"#,##0.00"),"-","△")&amp;"】"))</f>
        <v>【73.44】</v>
      </c>
      <c r="BF6" s="21">
        <f>IF(BF7="",NA(),BF7)</f>
        <v>1208.98</v>
      </c>
      <c r="BG6" s="21">
        <f t="shared" ref="BG6:BO6" si="7">IF(BG7="",NA(),BG7)</f>
        <v>1129.6600000000001</v>
      </c>
      <c r="BH6" s="21">
        <f t="shared" si="7"/>
        <v>1118.81</v>
      </c>
      <c r="BI6" s="21">
        <f t="shared" si="7"/>
        <v>1069.28</v>
      </c>
      <c r="BJ6" s="21">
        <f t="shared" si="7"/>
        <v>1000.98</v>
      </c>
      <c r="BK6" s="21">
        <f t="shared" si="7"/>
        <v>730.93</v>
      </c>
      <c r="BL6" s="21">
        <f t="shared" si="7"/>
        <v>708.89</v>
      </c>
      <c r="BM6" s="21">
        <f t="shared" si="7"/>
        <v>730.52</v>
      </c>
      <c r="BN6" s="21">
        <f t="shared" si="7"/>
        <v>672.33</v>
      </c>
      <c r="BO6" s="21">
        <f t="shared" si="7"/>
        <v>668.8</v>
      </c>
      <c r="BP6" s="20" t="str">
        <f>IF(BP7="","",IF(BP7="-","【-】","【"&amp;SUBSTITUTE(TEXT(BP7,"#,##0.00"),"-","△")&amp;"】"))</f>
        <v>【652.82】</v>
      </c>
      <c r="BQ6" s="21">
        <f>IF(BQ7="",NA(),BQ7)</f>
        <v>96.76</v>
      </c>
      <c r="BR6" s="21">
        <f t="shared" ref="BR6:BZ6" si="8">IF(BR7="",NA(),BR7)</f>
        <v>100</v>
      </c>
      <c r="BS6" s="21">
        <f t="shared" si="8"/>
        <v>100</v>
      </c>
      <c r="BT6" s="21">
        <f t="shared" si="8"/>
        <v>100</v>
      </c>
      <c r="BU6" s="21">
        <f t="shared" si="8"/>
        <v>100</v>
      </c>
      <c r="BV6" s="21">
        <f t="shared" si="8"/>
        <v>98.09</v>
      </c>
      <c r="BW6" s="21">
        <f t="shared" si="8"/>
        <v>97.91</v>
      </c>
      <c r="BX6" s="21">
        <f t="shared" si="8"/>
        <v>98.61</v>
      </c>
      <c r="BY6" s="21">
        <f t="shared" si="8"/>
        <v>98.75</v>
      </c>
      <c r="BZ6" s="21">
        <f t="shared" si="8"/>
        <v>98.36</v>
      </c>
      <c r="CA6" s="20" t="str">
        <f>IF(CA7="","",IF(CA7="-","【-】","【"&amp;SUBSTITUTE(TEXT(CA7,"#,##0.00"),"-","△")&amp;"】"))</f>
        <v>【97.61】</v>
      </c>
      <c r="CB6" s="21">
        <f>IF(CB7="",NA(),CB7)</f>
        <v>183.81</v>
      </c>
      <c r="CC6" s="21">
        <f t="shared" ref="CC6:CK6" si="9">IF(CC7="",NA(),CC7)</f>
        <v>178.07</v>
      </c>
      <c r="CD6" s="21">
        <f t="shared" si="9"/>
        <v>176.14</v>
      </c>
      <c r="CE6" s="21">
        <f t="shared" si="9"/>
        <v>177.46</v>
      </c>
      <c r="CF6" s="21">
        <f t="shared" si="9"/>
        <v>178.42</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f>IF(CM7="",NA(),CM7)</f>
        <v>57.73</v>
      </c>
      <c r="CN6" s="21">
        <f t="shared" ref="CN6:CV6" si="10">IF(CN7="",NA(),CN7)</f>
        <v>53.72</v>
      </c>
      <c r="CO6" s="21">
        <f t="shared" si="10"/>
        <v>57.05</v>
      </c>
      <c r="CP6" s="21">
        <f t="shared" si="10"/>
        <v>56.82</v>
      </c>
      <c r="CQ6" s="21">
        <f t="shared" si="10"/>
        <v>53.3</v>
      </c>
      <c r="CR6" s="21">
        <f t="shared" si="10"/>
        <v>61.93</v>
      </c>
      <c r="CS6" s="21">
        <f t="shared" si="10"/>
        <v>61.32</v>
      </c>
      <c r="CT6" s="21">
        <f t="shared" si="10"/>
        <v>61.7</v>
      </c>
      <c r="CU6" s="21">
        <f t="shared" si="10"/>
        <v>63.04</v>
      </c>
      <c r="CV6" s="21">
        <f t="shared" si="10"/>
        <v>60.55</v>
      </c>
      <c r="CW6" s="20" t="str">
        <f>IF(CW7="","",IF(CW7="-","【-】","【"&amp;SUBSTITUTE(TEXT(CW7,"#,##0.00"),"-","△")&amp;"】"))</f>
        <v>【59.10】</v>
      </c>
      <c r="CX6" s="21">
        <f>IF(CX7="",NA(),CX7)</f>
        <v>92.72</v>
      </c>
      <c r="CY6" s="21">
        <f t="shared" ref="CY6:DG6" si="11">IF(CY7="",NA(),CY7)</f>
        <v>92.63</v>
      </c>
      <c r="CZ6" s="21">
        <f t="shared" si="11"/>
        <v>92.49</v>
      </c>
      <c r="DA6" s="21">
        <f t="shared" si="11"/>
        <v>92.55</v>
      </c>
      <c r="DB6" s="21">
        <f t="shared" si="11"/>
        <v>92.59</v>
      </c>
      <c r="DC6" s="21">
        <f t="shared" si="11"/>
        <v>94.45</v>
      </c>
      <c r="DD6" s="21">
        <f t="shared" si="11"/>
        <v>94.58</v>
      </c>
      <c r="DE6" s="21">
        <f t="shared" si="11"/>
        <v>94.56</v>
      </c>
      <c r="DF6" s="21">
        <f t="shared" si="11"/>
        <v>94.75</v>
      </c>
      <c r="DG6" s="21">
        <f t="shared" si="11"/>
        <v>94.92</v>
      </c>
      <c r="DH6" s="20" t="str">
        <f>IF(DH7="","",IF(DH7="-","【-】","【"&amp;SUBSTITUTE(TEXT(DH7,"#,##0.00"),"-","△")&amp;"】"))</f>
        <v>【95.82】</v>
      </c>
      <c r="DI6" s="21">
        <f>IF(DI7="",NA(),DI7)</f>
        <v>27.86</v>
      </c>
      <c r="DJ6" s="21">
        <f t="shared" ref="DJ6:DR6" si="12">IF(DJ7="",NA(),DJ7)</f>
        <v>29.67</v>
      </c>
      <c r="DK6" s="21">
        <f t="shared" si="12"/>
        <v>31.6</v>
      </c>
      <c r="DL6" s="21">
        <f t="shared" si="12"/>
        <v>33.479999999999997</v>
      </c>
      <c r="DM6" s="21">
        <f t="shared" si="12"/>
        <v>35.25</v>
      </c>
      <c r="DN6" s="21">
        <f t="shared" si="12"/>
        <v>30.45</v>
      </c>
      <c r="DO6" s="21">
        <f t="shared" si="12"/>
        <v>31.01</v>
      </c>
      <c r="DP6" s="21">
        <f t="shared" si="12"/>
        <v>28.87</v>
      </c>
      <c r="DQ6" s="21">
        <f t="shared" si="12"/>
        <v>31.34</v>
      </c>
      <c r="DR6" s="21">
        <f t="shared" si="12"/>
        <v>32.909999999999997</v>
      </c>
      <c r="DS6" s="20" t="str">
        <f>IF(DS7="","",IF(DS7="-","【-】","【"&amp;SUBSTITUTE(TEXT(DS7,"#,##0.00"),"-","△")&amp;"】"))</f>
        <v>【39.74】</v>
      </c>
      <c r="DT6" s="21">
        <f>IF(DT7="",NA(),DT7)</f>
        <v>4.9400000000000004</v>
      </c>
      <c r="DU6" s="21">
        <f t="shared" ref="DU6:EC6" si="13">IF(DU7="",NA(),DU7)</f>
        <v>5.41</v>
      </c>
      <c r="DV6" s="21">
        <f t="shared" si="13"/>
        <v>5.86</v>
      </c>
      <c r="DW6" s="21">
        <f t="shared" si="13"/>
        <v>6.28</v>
      </c>
      <c r="DX6" s="21">
        <f t="shared" si="13"/>
        <v>7.41</v>
      </c>
      <c r="DY6" s="21">
        <f t="shared" si="13"/>
        <v>4.8499999999999996</v>
      </c>
      <c r="DZ6" s="21">
        <f t="shared" si="13"/>
        <v>4.95</v>
      </c>
      <c r="EA6" s="21">
        <f t="shared" si="13"/>
        <v>5.64</v>
      </c>
      <c r="EB6" s="21">
        <f t="shared" si="13"/>
        <v>6.43</v>
      </c>
      <c r="EC6" s="21">
        <f t="shared" si="13"/>
        <v>7.75</v>
      </c>
      <c r="ED6" s="20" t="str">
        <f>IF(ED7="","",IF(ED7="-","【-】","【"&amp;SUBSTITUTE(TEXT(ED7,"#,##0.00"),"-","△")&amp;"】"))</f>
        <v>【7.62】</v>
      </c>
      <c r="EE6" s="21">
        <f>IF(EE7="",NA(),EE7)</f>
        <v>0.06</v>
      </c>
      <c r="EF6" s="21">
        <f t="shared" ref="EF6:EN6" si="14">IF(EF7="",NA(),EF7)</f>
        <v>0.14000000000000001</v>
      </c>
      <c r="EG6" s="21">
        <f t="shared" si="14"/>
        <v>0.19</v>
      </c>
      <c r="EH6" s="21">
        <f t="shared" si="14"/>
        <v>0.15</v>
      </c>
      <c r="EI6" s="21">
        <f t="shared" si="14"/>
        <v>0.17</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15">
      <c r="A7" s="14"/>
      <c r="B7" s="23">
        <v>2022</v>
      </c>
      <c r="C7" s="23">
        <v>382019</v>
      </c>
      <c r="D7" s="23">
        <v>46</v>
      </c>
      <c r="E7" s="23">
        <v>17</v>
      </c>
      <c r="F7" s="23">
        <v>1</v>
      </c>
      <c r="G7" s="23">
        <v>0</v>
      </c>
      <c r="H7" s="23" t="s">
        <v>96</v>
      </c>
      <c r="I7" s="23" t="s">
        <v>97</v>
      </c>
      <c r="J7" s="23" t="s">
        <v>98</v>
      </c>
      <c r="K7" s="23" t="s">
        <v>99</v>
      </c>
      <c r="L7" s="23" t="s">
        <v>100</v>
      </c>
      <c r="M7" s="23" t="s">
        <v>101</v>
      </c>
      <c r="N7" s="24" t="s">
        <v>102</v>
      </c>
      <c r="O7" s="24">
        <v>56.6</v>
      </c>
      <c r="P7" s="24">
        <v>65.64</v>
      </c>
      <c r="Q7" s="24">
        <v>79.92</v>
      </c>
      <c r="R7" s="24">
        <v>3385</v>
      </c>
      <c r="S7" s="24">
        <v>503865</v>
      </c>
      <c r="T7" s="24">
        <v>429.35</v>
      </c>
      <c r="U7" s="24">
        <v>1173.55</v>
      </c>
      <c r="V7" s="24">
        <v>329545</v>
      </c>
      <c r="W7" s="24">
        <v>52.87</v>
      </c>
      <c r="X7" s="24">
        <v>6233.12</v>
      </c>
      <c r="Y7" s="24">
        <v>111.79</v>
      </c>
      <c r="Z7" s="24">
        <v>112.23</v>
      </c>
      <c r="AA7" s="24">
        <v>112.8</v>
      </c>
      <c r="AB7" s="24">
        <v>110.81</v>
      </c>
      <c r="AC7" s="24">
        <v>110.09</v>
      </c>
      <c r="AD7" s="24">
        <v>107.64</v>
      </c>
      <c r="AE7" s="24">
        <v>107.03</v>
      </c>
      <c r="AF7" s="24">
        <v>106.55</v>
      </c>
      <c r="AG7" s="24">
        <v>106.01</v>
      </c>
      <c r="AH7" s="24">
        <v>105.5</v>
      </c>
      <c r="AI7" s="24">
        <v>106.11</v>
      </c>
      <c r="AJ7" s="24">
        <v>40.130000000000003</v>
      </c>
      <c r="AK7" s="24">
        <v>20.29</v>
      </c>
      <c r="AL7" s="24">
        <v>0</v>
      </c>
      <c r="AM7" s="24">
        <v>0</v>
      </c>
      <c r="AN7" s="24">
        <v>0</v>
      </c>
      <c r="AO7" s="24">
        <v>9.1999999999999993</v>
      </c>
      <c r="AP7" s="24">
        <v>7.69</v>
      </c>
      <c r="AQ7" s="24">
        <v>5.95</v>
      </c>
      <c r="AR7" s="24">
        <v>5.27</v>
      </c>
      <c r="AS7" s="24">
        <v>4.83</v>
      </c>
      <c r="AT7" s="24">
        <v>3.15</v>
      </c>
      <c r="AU7" s="24">
        <v>75.099999999999994</v>
      </c>
      <c r="AV7" s="24">
        <v>79.849999999999994</v>
      </c>
      <c r="AW7" s="24">
        <v>86.59</v>
      </c>
      <c r="AX7" s="24">
        <v>90.9</v>
      </c>
      <c r="AY7" s="24">
        <v>99.04</v>
      </c>
      <c r="AZ7" s="24">
        <v>72.22</v>
      </c>
      <c r="BA7" s="24">
        <v>73.02</v>
      </c>
      <c r="BB7" s="24">
        <v>72.930000000000007</v>
      </c>
      <c r="BC7" s="24">
        <v>80.08</v>
      </c>
      <c r="BD7" s="24">
        <v>87.33</v>
      </c>
      <c r="BE7" s="24">
        <v>73.44</v>
      </c>
      <c r="BF7" s="24">
        <v>1208.98</v>
      </c>
      <c r="BG7" s="24">
        <v>1129.6600000000001</v>
      </c>
      <c r="BH7" s="24">
        <v>1118.81</v>
      </c>
      <c r="BI7" s="24">
        <v>1069.28</v>
      </c>
      <c r="BJ7" s="24">
        <v>1000.98</v>
      </c>
      <c r="BK7" s="24">
        <v>730.93</v>
      </c>
      <c r="BL7" s="24">
        <v>708.89</v>
      </c>
      <c r="BM7" s="24">
        <v>730.52</v>
      </c>
      <c r="BN7" s="24">
        <v>672.33</v>
      </c>
      <c r="BO7" s="24">
        <v>668.8</v>
      </c>
      <c r="BP7" s="24">
        <v>652.82000000000005</v>
      </c>
      <c r="BQ7" s="24">
        <v>96.76</v>
      </c>
      <c r="BR7" s="24">
        <v>100</v>
      </c>
      <c r="BS7" s="24">
        <v>100</v>
      </c>
      <c r="BT7" s="24">
        <v>100</v>
      </c>
      <c r="BU7" s="24">
        <v>100</v>
      </c>
      <c r="BV7" s="24">
        <v>98.09</v>
      </c>
      <c r="BW7" s="24">
        <v>97.91</v>
      </c>
      <c r="BX7" s="24">
        <v>98.61</v>
      </c>
      <c r="BY7" s="24">
        <v>98.75</v>
      </c>
      <c r="BZ7" s="24">
        <v>98.36</v>
      </c>
      <c r="CA7" s="24">
        <v>97.61</v>
      </c>
      <c r="CB7" s="24">
        <v>183.81</v>
      </c>
      <c r="CC7" s="24">
        <v>178.07</v>
      </c>
      <c r="CD7" s="24">
        <v>176.14</v>
      </c>
      <c r="CE7" s="24">
        <v>177.46</v>
      </c>
      <c r="CF7" s="24">
        <v>178.42</v>
      </c>
      <c r="CG7" s="24">
        <v>146.08000000000001</v>
      </c>
      <c r="CH7" s="24">
        <v>144.11000000000001</v>
      </c>
      <c r="CI7" s="24">
        <v>141.24</v>
      </c>
      <c r="CJ7" s="24">
        <v>142.03</v>
      </c>
      <c r="CK7" s="24">
        <v>142.11000000000001</v>
      </c>
      <c r="CL7" s="24">
        <v>138.29</v>
      </c>
      <c r="CM7" s="24">
        <v>57.73</v>
      </c>
      <c r="CN7" s="24">
        <v>53.72</v>
      </c>
      <c r="CO7" s="24">
        <v>57.05</v>
      </c>
      <c r="CP7" s="24">
        <v>56.82</v>
      </c>
      <c r="CQ7" s="24">
        <v>53.3</v>
      </c>
      <c r="CR7" s="24">
        <v>61.93</v>
      </c>
      <c r="CS7" s="24">
        <v>61.32</v>
      </c>
      <c r="CT7" s="24">
        <v>61.7</v>
      </c>
      <c r="CU7" s="24">
        <v>63.04</v>
      </c>
      <c r="CV7" s="24">
        <v>60.55</v>
      </c>
      <c r="CW7" s="24">
        <v>59.1</v>
      </c>
      <c r="CX7" s="24">
        <v>92.72</v>
      </c>
      <c r="CY7" s="24">
        <v>92.63</v>
      </c>
      <c r="CZ7" s="24">
        <v>92.49</v>
      </c>
      <c r="DA7" s="24">
        <v>92.55</v>
      </c>
      <c r="DB7" s="24">
        <v>92.59</v>
      </c>
      <c r="DC7" s="24">
        <v>94.45</v>
      </c>
      <c r="DD7" s="24">
        <v>94.58</v>
      </c>
      <c r="DE7" s="24">
        <v>94.56</v>
      </c>
      <c r="DF7" s="24">
        <v>94.75</v>
      </c>
      <c r="DG7" s="24">
        <v>94.92</v>
      </c>
      <c r="DH7" s="24">
        <v>95.82</v>
      </c>
      <c r="DI7" s="24">
        <v>27.86</v>
      </c>
      <c r="DJ7" s="24">
        <v>29.67</v>
      </c>
      <c r="DK7" s="24">
        <v>31.6</v>
      </c>
      <c r="DL7" s="24">
        <v>33.479999999999997</v>
      </c>
      <c r="DM7" s="24">
        <v>35.25</v>
      </c>
      <c r="DN7" s="24">
        <v>30.45</v>
      </c>
      <c r="DO7" s="24">
        <v>31.01</v>
      </c>
      <c r="DP7" s="24">
        <v>28.87</v>
      </c>
      <c r="DQ7" s="24">
        <v>31.34</v>
      </c>
      <c r="DR7" s="24">
        <v>32.909999999999997</v>
      </c>
      <c r="DS7" s="24">
        <v>39.74</v>
      </c>
      <c r="DT7" s="24">
        <v>4.9400000000000004</v>
      </c>
      <c r="DU7" s="24">
        <v>5.41</v>
      </c>
      <c r="DV7" s="24">
        <v>5.86</v>
      </c>
      <c r="DW7" s="24">
        <v>6.28</v>
      </c>
      <c r="DX7" s="24">
        <v>7.41</v>
      </c>
      <c r="DY7" s="24">
        <v>4.8499999999999996</v>
      </c>
      <c r="DZ7" s="24">
        <v>4.95</v>
      </c>
      <c r="EA7" s="24">
        <v>5.64</v>
      </c>
      <c r="EB7" s="24">
        <v>6.43</v>
      </c>
      <c r="EC7" s="24">
        <v>7.75</v>
      </c>
      <c r="ED7" s="24">
        <v>7.62</v>
      </c>
      <c r="EE7" s="24">
        <v>0.06</v>
      </c>
      <c r="EF7" s="24">
        <v>0.14000000000000001</v>
      </c>
      <c r="EG7" s="24">
        <v>0.19</v>
      </c>
      <c r="EH7" s="24">
        <v>0.15</v>
      </c>
      <c r="EI7" s="24">
        <v>0.17</v>
      </c>
      <c r="EJ7" s="24">
        <v>0.21</v>
      </c>
      <c r="EK7" s="24">
        <v>0.19</v>
      </c>
      <c r="EL7" s="24">
        <v>0.19</v>
      </c>
      <c r="EM7" s="24">
        <v>0.19</v>
      </c>
      <c r="EN7" s="24">
        <v>0.21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2023-12-12T00:50:51Z</dcterms:created>
  <dcterms:modified xsi:type="dcterms:W3CDTF">2024-02-01T06:15:48Z</dcterms:modified>
  <cp:category/>
</cp:coreProperties>
</file>