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10.1.5.5\04.総務課\12.財政管財班\02.財政係\R５事務【山本】\06地方公営企業決算統計\R6.1.16【2_13〆】公営企業に係る経営比較分析表（令和４年度決算）の分析等について（照会）１／２\02事業課より\"/>
    </mc:Choice>
  </mc:AlternateContent>
  <xr:revisionPtr revIDLastSave="0" documentId="13_ncr:1_{0E381EDF-7066-41E4-830B-8282549ED324}" xr6:coauthVersionLast="47" xr6:coauthVersionMax="47" xr10:uidLastSave="{00000000-0000-0000-0000-000000000000}"/>
  <workbookProtection workbookAlgorithmName="SHA-512" workbookHashValue="UprHwFruwZd3aLkiIZO+/5bwzOaqTs0Tt2HxFiTy4WtXffeVL/1uWydSRm+TduE4qg0Cnsj91Dj02138tbVaqA==" workbookSaltValue="OLTujdw+QVA9HHo0JMUYAg==" workbookSpinCount="100000" lockStructure="1"/>
  <bookViews>
    <workbookView xWindow="2037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L10" i="4"/>
  <c r="AD10" i="4"/>
  <c r="B10"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<sst xmlns="http://schemas.openxmlformats.org/spreadsheetml/2006/main" count="236" uniqueCount="120">
  <si>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</si>
  <si>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</si>
  <si>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</si>
  <si>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</si>
  <si>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</si>
  <si>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</si>
  <si>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</si>
  <si>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</si>
  <si>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</si>
  <si>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</si>
  <si>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</si>
  <si>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</si>
  <si>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</si>
  <si>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</si>
  <si>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</si>
  <si>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</si>
  <si>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</si>
  <si>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</si>
  <si>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</si>
  <si>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</si>
  <si>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</si>
  <si>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</si>
  <si>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</si>
  <si>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</si>
  <si>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</si>
  <si>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</si>
  <si>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</si>
  <si>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</si>
  <si>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</si>
  <si>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</si>
  <si>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</si>
  <si>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</si>
  <si>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</si>
  <si>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</si>
  <si>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</si>
  <si>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</si>
  <si>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</si>
  <si>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</si>
  <si>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</si>
  <si>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</si>
  <si>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</si>
  <si>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</si>
  <si>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</si>
  <si>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</si>
  <si>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</si>
  <si>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</si>
  <si>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</si>
  <si>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</si>
  <si>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</si>
  <si>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</si>
  <si>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</si>
  <si>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</si>
  <si>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</si>
  <si>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</si>
  <si>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</si>
  <si>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</si>
  <si>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</si>
  <si>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</si>
  <si>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</si>
  <si>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</si>
  <si>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</si>
  <si>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</si>
  <si>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</si>
  <si>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</si>
  <si>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</si>
  <si>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</si>
  <si>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</si>
  <si>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</si>
  <si>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</si>
  <si>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</si>
  <si>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</si>
  <si>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</si>
  <si>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</si>
  <si>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</si>
  <si>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</si>
  <si>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</si>
  <si>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</si>
  <si>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</si>
  <si>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</si>
  <si>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</si>
  <si>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</si>
  <si>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</si>
  <si>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</si>
  <si>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</si>
  <si>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</si>
  <si>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</si>
  <si>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</si>
  <si>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</si>
  <si>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</si>
  <si>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</si>
  <si>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</si>
  <si>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</si>
  <si>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</si>
  <si>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</si>
  <si>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</si>
  <si>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</si>
  <si>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</si>
  <si>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</si>
  <si>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</si>
  <si>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</si>
  <si>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</si>
  <si>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</si>
  <si>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</si>
  <si>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</si>
  <si>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</si>
  <si>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</si>
  <si>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</si>
  <si>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</si>
  <si>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</si>
  <si>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</si>
  <si>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</si>
  <si>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</si>
  <si>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</si>
  <si>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</si>
  <si>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</si>
  <si>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</si>
  <si>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</si>
  <si>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当</t>
    </r>
    <r>
      <rPr>
        <sz val="11"/>
        <rFont val="ＭＳ ゴシック"/>
        <family val="3"/>
        <charset val="128"/>
      </rPr>
      <t>町における経営の健全性・効率性については、経費回収率の低下や汚水処理原価が上昇している状況である。また､水洗化率は低推移になっており改善を要する。
　経常収支比率に関しては、直近５か年の推移を見ると流動傾向にあり、加入促進に努め、使用料収入を増加させるとともに経費削減させることが必要である。
　経費回収率に関しては、適正な使用料収入の確保及び汚水処理費の削減が必要である。また、汚水処理原価も汚水処理費の削減と接続率の向上による有収水量の増加が必要なため､一層の経営改善を図る必要がある。
　施設利用率及び水洗化率の向上は、一部の地域において水洗化率が７割を超えているが、地域によっては低い状況のため、水洗化率の向上が必要である。
　昨今の社会情勢における物価高騰から経費が増しているため、実情に合わせた使用料の見直しの検討も必要である。</t>
    </r>
    <rPh sb="45" eb="47">
      <t>ジョウキョウ</t>
    </rPh>
    <rPh sb="71" eb="72">
      <t>ヨウ</t>
    </rPh>
    <rPh sb="77" eb="79">
      <t>ケイジョウ</t>
    </rPh>
    <rPh sb="79" eb="81">
      <t>シュウシ</t>
    </rPh>
    <rPh sb="81" eb="83">
      <t>ヒリツ</t>
    </rPh>
    <rPh sb="84" eb="85">
      <t>カン</t>
    </rPh>
    <rPh sb="89" eb="91">
      <t>チョッキン</t>
    </rPh>
    <rPh sb="93" eb="94">
      <t>ネン</t>
    </rPh>
    <rPh sb="95" eb="97">
      <t>スイイ</t>
    </rPh>
    <rPh sb="98" eb="99">
      <t>ミ</t>
    </rPh>
    <rPh sb="101" eb="103">
      <t>リュウドウ</t>
    </rPh>
    <rPh sb="103" eb="105">
      <t>ケイコウ</t>
    </rPh>
    <rPh sb="109" eb="111">
      <t>カニュウ</t>
    </rPh>
    <rPh sb="111" eb="113">
      <t>ソクシン</t>
    </rPh>
    <rPh sb="114" eb="115">
      <t>ツト</t>
    </rPh>
    <rPh sb="117" eb="120">
      <t>シヨウリョウ</t>
    </rPh>
    <rPh sb="120" eb="122">
      <t>シュウニュウ</t>
    </rPh>
    <rPh sb="123" eb="125">
      <t>ゾウカ</t>
    </rPh>
    <rPh sb="132" eb="134">
      <t>ケイヒ</t>
    </rPh>
    <rPh sb="134" eb="136">
      <t>サクゲン</t>
    </rPh>
    <rPh sb="142" eb="144">
      <t>ヒツヨウ</t>
    </rPh>
    <rPh sb="172" eb="173">
      <t>オヨ</t>
    </rPh>
    <rPh sb="225" eb="227">
      <t>ヒツヨウ</t>
    </rPh>
    <rPh sb="320" eb="322">
      <t>サッコン</t>
    </rPh>
    <rPh sb="323" eb="327">
      <t>シャカイジョウセイ</t>
    </rPh>
    <rPh sb="331" eb="335">
      <t>ブッカコウトウ</t>
    </rPh>
    <rPh sb="337" eb="339">
      <t>ケイヒ</t>
    </rPh>
    <rPh sb="340" eb="341">
      <t>マ</t>
    </rPh>
    <rPh sb="348" eb="350">
      <t>ジツジョウ</t>
    </rPh>
    <rPh sb="351" eb="352">
      <t>ア</t>
    </rPh>
    <rPh sb="355" eb="358">
      <t>シヨウリョウ</t>
    </rPh>
    <rPh sb="359" eb="361">
      <t>ミナオ</t>
    </rPh>
    <rPh sb="363" eb="365">
      <t>ケントウ</t>
    </rPh>
    <rPh sb="366" eb="368">
      <t>ヒツヨウ</t>
    </rPh>
    <phoneticPr fontId="4"/>
  </si>
  <si>
    <t>　農業集落排水の処理施設５箇所のうち、一番古い処理施設が平成７年から供用開始しており、あわせて管渠が布設されているため、管渠の改善等の必要性は今現在では発生していない状況である。
　しかし今後、管渠の老朽化が始まる頃までには改築等の財源を確保するために経営の健全性・効率性で分析した課題に早急に取り組み改善を図る。
　今後、点検や検証を踏まえて適正な施設運営のための維持管理や改修等を計画的に実施していく必要がある。</t>
    <rPh sb="159" eb="161">
      <t>コンゴ</t>
    </rPh>
    <rPh sb="162" eb="164">
      <t>テンケン</t>
    </rPh>
    <rPh sb="165" eb="167">
      <t>ケンショウ</t>
    </rPh>
    <rPh sb="168" eb="169">
      <t>フ</t>
    </rPh>
    <rPh sb="172" eb="174">
      <t>テキセイ</t>
    </rPh>
    <rPh sb="175" eb="177">
      <t>シセツ</t>
    </rPh>
    <rPh sb="177" eb="179">
      <t>ウンエイ</t>
    </rPh>
    <phoneticPr fontId="4"/>
  </si>
  <si>
    <t>　令和5年度から地方公営企業法の一部適用を行うこととなった。
　今後の課題として､更なる経費削減を進めながら使用料の確保に向け加入促進も含め経営の改善を図り､施設利用率の増加に努めていきたい。
　また､将来的には管渠の更新や老朽化に伴う処理施設の維持更新を盛り込んだ中長期計画等作成し、余計なコストを発生させないような経営を進める必要がある。
　令和4年度に策定した「久万高原町下水道事業経営戦略」に基づき、農業集落排水事業経営の効率化、財源の確保など経営基盤の強化を図り、持続可能な事業運営に努めていきたい。
　</t>
    <rPh sb="109" eb="111">
      <t>コウシン</t>
    </rPh>
    <rPh sb="118" eb="119">
      <t>モ</t>
    </rPh>
    <rPh sb="120" eb="121">
      <t>コ</t>
    </rPh>
    <rPh sb="133" eb="134">
      <t>チュウ</t>
    </rPh>
    <rPh sb="143" eb="145">
      <t>ヨケイ</t>
    </rPh>
    <rPh sb="167" eb="169">
      <t>コウキョウ</t>
    </rPh>
    <rPh sb="169" eb="172">
      <t>ゲスイドウ</t>
    </rPh>
    <rPh sb="189" eb="190">
      <t>シタ</t>
    </rPh>
    <rPh sb="204" eb="210">
      <t>ノウギョウシュウラクハイスイ</t>
    </rPh>
    <rPh sb="247" eb="24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</si>
</sst>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11-45BD-87EB-8BFFCC29605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2B11-45BD-87EB-8BFFCC29605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3E-410A-AC87-631EADE1EEC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C3E-410A-AC87-631EADE1EEC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80.19</c:v>
                </c:pt>
                <c:pt idx="1">
                  <c:v>78.650000000000006</c:v>
                </c:pt>
                <c:pt idx="2">
                  <c:v>79.989999999999995</c:v>
                </c:pt>
                <c:pt idx="3">
                  <c:v>78.5</c:v>
                </c:pt>
                <c:pt idx="4">
                  <c:v>77.28</c:v>
                </c:pt>
              </c:numCache>
            </c:numRef>
          </c:val>
          <c:extLst>
            <c:ext xmlns:c16="http://schemas.microsoft.com/office/drawing/2014/chart" uri="{C3380CC4-5D6E-409C-BE32-E72D297353CC}">
              <c16:uniqueId val="{00000000-0E66-4881-99A6-43ADA5BB667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0E66-4881-99A6-43ADA5BB667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85.98</c:v>
                </c:pt>
                <c:pt idx="1">
                  <c:v>84.29</c:v>
                </c:pt>
                <c:pt idx="2">
                  <c:v>93.67</c:v>
                </c:pt>
                <c:pt idx="3">
                  <c:v>85.59</c:v>
                </c:pt>
                <c:pt idx="4">
                  <c:v>89.46</c:v>
                </c:pt>
              </c:numCache>
            </c:numRef>
          </c:val>
          <c:extLst>
            <c:ext xmlns:c16="http://schemas.microsoft.com/office/drawing/2014/chart" uri="{C3380CC4-5D6E-409C-BE32-E72D297353CC}">
              <c16:uniqueId val="{00000000-6DB5-432D-94B9-27775E6B458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B5-432D-94B9-27775E6B458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5F-40E3-BD7C-FF4D96D1CE0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5F-40E3-BD7C-FF4D96D1CE0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51-40BA-BFEB-5F94AD3BAA9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51-40BA-BFEB-5F94AD3BAA9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96-43A5-8687-38BDC97EF26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96-43A5-8687-38BDC97EF26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7E-41F7-8198-C0E998C7142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7E-41F7-8198-C0E998C7142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4275.8900000000003</c:v>
                </c:pt>
                <c:pt idx="2">
                  <c:v>3605</c:v>
                </c:pt>
                <c:pt idx="3" formatCode="#,##0.00;&quot;△&quot;#,##0.00">
                  <c:v>0</c:v>
                </c:pt>
                <c:pt idx="4" formatCode="#,##0.00;&quot;△&quot;#,##0.00">
                  <c:v>0</c:v>
                </c:pt>
              </c:numCache>
            </c:numRef>
          </c:val>
          <c:extLst>
            <c:ext xmlns:c16="http://schemas.microsoft.com/office/drawing/2014/chart" uri="{C3380CC4-5D6E-409C-BE32-E72D297353CC}">
              <c16:uniqueId val="{00000000-99A3-41C8-BEC7-105C3129A4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99A3-41C8-BEC7-105C3129A4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19.57</c:v>
                </c:pt>
                <c:pt idx="1">
                  <c:v>20.87</c:v>
                </c:pt>
                <c:pt idx="2">
                  <c:v>22.41</c:v>
                </c:pt>
                <c:pt idx="3">
                  <c:v>21.55</c:v>
                </c:pt>
                <c:pt idx="4">
                  <c:v>20.010000000000002</c:v>
                </c:pt>
              </c:numCache>
            </c:numRef>
          </c:val>
          <c:extLst>
            <c:ext xmlns:c16="http://schemas.microsoft.com/office/drawing/2014/chart" uri="{C3380CC4-5D6E-409C-BE32-E72D297353CC}">
              <c16:uniqueId val="{00000000-419B-49D4-9CC5-14A4B7B5C3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19B-49D4-9CC5-14A4B7B5C3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1008.99</c:v>
                </c:pt>
                <c:pt idx="1">
                  <c:v>967.75</c:v>
                </c:pt>
                <c:pt idx="2">
                  <c:v>930.61</c:v>
                </c:pt>
                <c:pt idx="3">
                  <c:v>970.91</c:v>
                </c:pt>
                <c:pt idx="4">
                  <c:v>1031.76</c:v>
                </c:pt>
              </c:numCache>
            </c:numRef>
          </c:val>
          <c:extLst>
            <c:ext xmlns:c16="http://schemas.microsoft.com/office/drawing/2014/chart" uri="{C3380CC4-5D6E-409C-BE32-E72D297353CC}">
              <c16:uniqueId val="{00000000-F16C-4417-B0B5-DFE0A51477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16C-4417-B0B5-DFE0A51477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37" zoomScale="85" zoomScaleNormal="85" workbookViewId="0">
      <selection activeCell="AV58" sqref="AV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愛媛県　久万高原町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46">
        <f>データ!S6</f>
        <v>7420</v>
      </c>
      <c r="AM8" s="46"/>
      <c r="AN8" s="46"/>
      <c r="AO8" s="46"/>
      <c r="AP8" s="46"/>
      <c r="AQ8" s="46"/>
      <c r="AR8" s="46"/>
      <c r="AS8" s="46"/>
      <c r="AT8" s="47">
        <f>データ!T6</f>
        <v>583.69000000000005</v>
      </c>
      <c r="AU8" s="47"/>
      <c r="AV8" s="47"/>
      <c r="AW8" s="47"/>
      <c r="AX8" s="47"/>
      <c r="AY8" s="47"/>
      <c r="AZ8" s="47"/>
      <c r="BA8" s="47"/>
      <c r="BB8" s="47">
        <f>データ!U6</f>
        <v>12.71</v>
      </c>
      <c r="BC8" s="47"/>
      <c r="BD8" s="47"/>
      <c r="BE8" s="47"/>
      <c r="BF8" s="47"/>
      <c r="BG8" s="47"/>
      <c r="BH8" s="47"/>
      <c r="BI8" s="47"/>
      <c r="BJ8" s="3"/>
      <c r="BK8" s="3"/>
      <c r="BL8" s="62" t="s">
        <v>10</v>
      </c>
      <c r="BM8" s="63"/>
      <c r="BN8" s="64" t="s">
        <v>11</v>
      </c>
      <c r="BO8" s="64"/>
      <c r="BP8" s="64"/>
      <c r="BQ8" s="64"/>
      <c r="BR8" s="64"/>
      <c r="BS8" s="64"/>
      <c r="BT8" s="64"/>
      <c r="BU8" s="64"/>
      <c r="BV8" s="64"/>
      <c r="BW8" s="64"/>
      <c r="BX8" s="64"/>
      <c r="BY8" s="65"/>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20.18</v>
      </c>
      <c r="Q10" s="47"/>
      <c r="R10" s="47"/>
      <c r="S10" s="47"/>
      <c r="T10" s="47"/>
      <c r="U10" s="47"/>
      <c r="V10" s="47"/>
      <c r="W10" s="47">
        <f>データ!Q6</f>
        <v>100</v>
      </c>
      <c r="X10" s="47"/>
      <c r="Y10" s="47"/>
      <c r="Z10" s="47"/>
      <c r="AA10" s="47"/>
      <c r="AB10" s="47"/>
      <c r="AC10" s="47"/>
      <c r="AD10" s="46">
        <f>データ!R6</f>
        <v>3603</v>
      </c>
      <c r="AE10" s="46"/>
      <c r="AF10" s="46"/>
      <c r="AG10" s="46"/>
      <c r="AH10" s="46"/>
      <c r="AI10" s="46"/>
      <c r="AJ10" s="46"/>
      <c r="AK10" s="2"/>
      <c r="AL10" s="46">
        <f>データ!V6</f>
        <v>1479</v>
      </c>
      <c r="AM10" s="46"/>
      <c r="AN10" s="46"/>
      <c r="AO10" s="46"/>
      <c r="AP10" s="46"/>
      <c r="AQ10" s="46"/>
      <c r="AR10" s="46"/>
      <c r="AS10" s="46"/>
      <c r="AT10" s="47">
        <f>データ!W6</f>
        <v>0.98</v>
      </c>
      <c r="AU10" s="47"/>
      <c r="AV10" s="47"/>
      <c r="AW10" s="47"/>
      <c r="AX10" s="47"/>
      <c r="AY10" s="47"/>
      <c r="AZ10" s="47"/>
      <c r="BA10" s="47"/>
      <c r="BB10" s="47">
        <f>データ!X6</f>
        <v>1509.18</v>
      </c>
      <c r="BC10" s="47"/>
      <c r="BD10" s="47"/>
      <c r="BE10" s="47"/>
      <c r="BF10" s="47"/>
      <c r="BG10" s="47"/>
      <c r="BH10" s="47"/>
      <c r="BI10" s="47"/>
      <c r="BJ10" s="2"/>
      <c r="BK10" s="2"/>
      <c r="BL10" s="48" t="s">
        <v>22</v>
      </c>
      <c r="BM10" s="49"/>
      <c r="BN10" s="50" t="s">
        <v>23</v>
      </c>
      <c r="BO10" s="50"/>
      <c r="BP10" s="50"/>
      <c r="BQ10" s="50"/>
      <c r="BR10" s="50"/>
      <c r="BS10" s="50"/>
      <c r="BT10" s="50"/>
      <c r="BU10" s="50"/>
      <c r="BV10" s="50"/>
      <c r="BW10" s="50"/>
      <c r="BX10" s="50"/>
      <c r="BY10" s="5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ACBLi5dOAb0eLp7y8jyy7IbkgEesVAphT9TF1+fmE331C1iK9/FHS8Mz6awv+x4dFhqpPnY+nlQh5W3c5eqyYA==" saltValue="nXi4s4lDfHhVBuhp+shS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4" t="s">
        <v>54</v>
      </c>
      <c r="I3" s="75"/>
      <c r="J3" s="75"/>
      <c r="K3" s="75"/>
      <c r="L3" s="75"/>
      <c r="M3" s="75"/>
      <c r="N3" s="75"/>
      <c r="O3" s="75"/>
      <c r="P3" s="75"/>
      <c r="Q3" s="75"/>
      <c r="R3" s="75"/>
      <c r="S3" s="75"/>
      <c r="T3" s="75"/>
      <c r="U3" s="75"/>
      <c r="V3" s="75"/>
      <c r="W3" s="75"/>
      <c r="X3" s="76"/>
      <c r="Y3" s="80"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56</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57</v>
      </c>
      <c r="B4" s="16"/>
      <c r="C4" s="16"/>
      <c r="D4" s="16"/>
      <c r="E4" s="16"/>
      <c r="F4" s="16"/>
      <c r="G4" s="16"/>
      <c r="H4" s="77"/>
      <c r="I4" s="78"/>
      <c r="J4" s="78"/>
      <c r="K4" s="78"/>
      <c r="L4" s="78"/>
      <c r="M4" s="78"/>
      <c r="N4" s="78"/>
      <c r="O4" s="78"/>
      <c r="P4" s="78"/>
      <c r="Q4" s="78"/>
      <c r="R4" s="78"/>
      <c r="S4" s="78"/>
      <c r="T4" s="78"/>
      <c r="U4" s="78"/>
      <c r="V4" s="78"/>
      <c r="W4" s="78"/>
      <c r="X4" s="79"/>
      <c r="Y4" s="73" t="s">
        <v>58</v>
      </c>
      <c r="Z4" s="73"/>
      <c r="AA4" s="73"/>
      <c r="AB4" s="73"/>
      <c r="AC4" s="73"/>
      <c r="AD4" s="73"/>
      <c r="AE4" s="73"/>
      <c r="AF4" s="73"/>
      <c r="AG4" s="73"/>
      <c r="AH4" s="73"/>
      <c r="AI4" s="73"/>
      <c r="AJ4" s="73" t="s">
        <v>59</v>
      </c>
      <c r="AK4" s="73"/>
      <c r="AL4" s="73"/>
      <c r="AM4" s="73"/>
      <c r="AN4" s="73"/>
      <c r="AO4" s="73"/>
      <c r="AP4" s="73"/>
      <c r="AQ4" s="73"/>
      <c r="AR4" s="73"/>
      <c r="AS4" s="73"/>
      <c r="AT4" s="73"/>
      <c r="AU4" s="73" t="s">
        <v>60</v>
      </c>
      <c r="AV4" s="73"/>
      <c r="AW4" s="73"/>
      <c r="AX4" s="73"/>
      <c r="AY4" s="73"/>
      <c r="AZ4" s="73"/>
      <c r="BA4" s="73"/>
      <c r="BB4" s="73"/>
      <c r="BC4" s="73"/>
      <c r="BD4" s="73"/>
      <c r="BE4" s="73"/>
      <c r="BF4" s="73" t="s">
        <v>61</v>
      </c>
      <c r="BG4" s="73"/>
      <c r="BH4" s="73"/>
      <c r="BI4" s="73"/>
      <c r="BJ4" s="73"/>
      <c r="BK4" s="73"/>
      <c r="BL4" s="73"/>
      <c r="BM4" s="73"/>
      <c r="BN4" s="73"/>
      <c r="BO4" s="73"/>
      <c r="BP4" s="73"/>
      <c r="BQ4" s="73" t="s">
        <v>62</v>
      </c>
      <c r="BR4" s="73"/>
      <c r="BS4" s="73"/>
      <c r="BT4" s="73"/>
      <c r="BU4" s="73"/>
      <c r="BV4" s="73"/>
      <c r="BW4" s="73"/>
      <c r="BX4" s="73"/>
      <c r="BY4" s="73"/>
      <c r="BZ4" s="73"/>
      <c r="CA4" s="73"/>
      <c r="CB4" s="73" t="s">
        <v>63</v>
      </c>
      <c r="CC4" s="73"/>
      <c r="CD4" s="73"/>
      <c r="CE4" s="73"/>
      <c r="CF4" s="73"/>
      <c r="CG4" s="73"/>
      <c r="CH4" s="73"/>
      <c r="CI4" s="73"/>
      <c r="CJ4" s="73"/>
      <c r="CK4" s="73"/>
      <c r="CL4" s="73"/>
      <c r="CM4" s="73" t="s">
        <v>64</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383864</v>
      </c>
      <c r="D6" s="19">
        <f t="shared" si="3"/>
        <v>47</v>
      </c>
      <c r="E6" s="19">
        <f t="shared" si="3"/>
        <v>17</v>
      </c>
      <c r="F6" s="19">
        <f t="shared" si="3"/>
        <v>5</v>
      </c>
      <c r="G6" s="19">
        <f t="shared" si="3"/>
        <v>0</v>
      </c>
      <c r="H6" s="19" t="str">
        <f t="shared" si="3"/>
        <v>愛媛県　久万高原町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20.18</v>
      </c>
      <c r="Q6" s="20">
        <f t="shared" si="3"/>
        <v>100</v>
      </c>
      <c r="R6" s="20">
        <f t="shared" si="3"/>
        <v>3603</v>
      </c>
      <c r="S6" s="20">
        <f t="shared" si="3"/>
        <v>7420</v>
      </c>
      <c r="T6" s="20">
        <f t="shared" si="3"/>
        <v>583.69000000000005</v>
      </c>
      <c r="U6" s="20">
        <f t="shared" si="3"/>
        <v>12.71</v>
      </c>
      <c r="V6" s="20">
        <f t="shared" si="3"/>
        <v>1479</v>
      </c>
      <c r="W6" s="20">
        <f t="shared" si="3"/>
        <v>0.98</v>
      </c>
      <c r="X6" s="20">
        <f t="shared" si="3"/>
        <v>1509.18</v>
      </c>
      <c r="Y6" s="21">
        <f>IF(Y7="",NA(),Y7)</f>
        <v>85.98</v>
      </c>
      <c r="Z6" s="21">
        <f t="shared" ref="Z6:AH6" si="4">IF(Z7="",NA(),Z7)</f>
        <v>84.29</v>
      </c>
      <c r="AA6" s="21">
        <f t="shared" si="4"/>
        <v>93.67</v>
      </c>
      <c r="AB6" s="21">
        <f t="shared" si="4"/>
        <v>85.59</v>
      </c>
      <c r="AC6" s="21">
        <f t="shared" si="4"/>
        <v>89.46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4275.8900000000003</v>
      </c>
      <c r="BH6" s="21">
        <f t="shared" si="7"/>
        <v>3605</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19.57</v>
      </c>
      <c r="BR6" s="21">
        <f t="shared" ref="BR6:BZ6" si="8">IF(BR7="",NA(),BR7)</f>
        <v>20.87</v>
      </c>
      <c r="BS6" s="21">
        <f t="shared" si="8"/>
        <v>22.41</v>
      </c>
      <c r="BT6" s="21">
        <f t="shared" si="8"/>
        <v>21.55</v>
      </c>
      <c r="BU6" s="21">
        <f t="shared" si="8"/>
        <v>20.010000000000002</v>
      </c>
      <c r="BV6" s="21">
        <f t="shared" si="8"/>
        <v>57.77</v>
      </c>
      <c r="BW6" s="21">
        <f t="shared" si="8"/>
        <v>57.31</v>
      </c>
      <c r="BX6" s="21">
        <f t="shared" si="8"/>
        <v>57.08</v>
      </c>
      <c r="BY6" s="21">
        <f t="shared" si="8"/>
        <v>56.26</v>
      </c>
      <c r="BZ6" s="21">
        <f t="shared" si="8"/>
        <v>52.94</v>
      </c>
      <c r="CA6" s="20" t="str">
        <f>IF(CA7="","",IF(CA7="-","【-】","【"&amp;SUBSTITUTE(TEXT(CA7,"#,##0.00"),"-","△")&amp;"】"))</f>
        <v>【57.02】</v>
      </c>
      <c r="CB6" s="21">
        <f>IF(CB7="",NA(),CB7)</f>
        <v>1008.99</v>
      </c>
      <c r="CC6" s="21">
        <f t="shared" ref="CC6:CK6" si="9">IF(CC7="",NA(),CC7)</f>
        <v>967.75</v>
      </c>
      <c r="CD6" s="21">
        <f t="shared" si="9"/>
        <v>930.61</v>
      </c>
      <c r="CE6" s="21">
        <f t="shared" si="9"/>
        <v>970.91</v>
      </c>
      <c r="CF6" s="21">
        <f t="shared" si="9"/>
        <v>1031.76</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0">
        <f>IF(CM7="",NA(),CM7)</f>
        <v>0</v>
      </c>
      <c r="CN6" s="20">
        <f t="shared" ref="CN6:CV6" si="10">IF(CN7="",NA(),CN7)</f>
        <v>0</v>
      </c>
      <c r="CO6" s="20">
        <f t="shared" si="10"/>
        <v>0</v>
      </c>
      <c r="CP6" s="20">
        <f t="shared" si="10"/>
        <v>0</v>
      </c>
      <c r="CQ6" s="20">
        <f t="shared" si="10"/>
        <v>0</v>
      </c>
      <c r="CR6" s="21">
        <f t="shared" si="10"/>
        <v>50.68</v>
      </c>
      <c r="CS6" s="21">
        <f t="shared" si="10"/>
        <v>50.14</v>
      </c>
      <c r="CT6" s="21">
        <f t="shared" si="10"/>
        <v>54.83</v>
      </c>
      <c r="CU6" s="21">
        <f t="shared" si="10"/>
        <v>66.53</v>
      </c>
      <c r="CV6" s="21">
        <f t="shared" si="10"/>
        <v>52.35</v>
      </c>
      <c r="CW6" s="20" t="str">
        <f>IF(CW7="","",IF(CW7="-","【-】","【"&amp;SUBSTITUTE(TEXT(CW7,"#,##0.00"),"-","△")&amp;"】"))</f>
        <v>【52.55】</v>
      </c>
      <c r="CX6" s="21">
        <f>IF(CX7="",NA(),CX7)</f>
        <v>80.19</v>
      </c>
      <c r="CY6" s="21">
        <f t="shared" ref="CY6:DG6" si="11">IF(CY7="",NA(),CY7)</f>
        <v>78.650000000000006</v>
      </c>
      <c r="CZ6" s="21">
        <f t="shared" si="11"/>
        <v>79.989999999999995</v>
      </c>
      <c r="DA6" s="21">
        <f t="shared" si="11"/>
        <v>78.5</v>
      </c>
      <c r="DB6" s="21">
        <f t="shared" si="11"/>
        <v>77.28</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383864</v>
      </c>
      <c r="D7" s="23">
        <v>47</v>
      </c>
      <c r="E7" s="23">
        <v>17</v>
      </c>
      <c r="F7" s="23">
        <v>5</v>
      </c>
      <c r="G7" s="23">
        <v>0</v>
      </c>
      <c r="H7" s="23" t="s">
        <v>98</v>
      </c>
      <c r="I7" s="23" t="s">
        <v>99</v>
      </c>
      <c r="J7" s="23" t="s">
        <v>100</v>
      </c>
      <c r="K7" s="23" t="s">
        <v>101</v>
      </c>
      <c r="L7" s="23" t="s">
        <v>102</v>
      </c>
      <c r="M7" s="23" t="s">
        <v>103</v>
      </c>
      <c r="N7" s="24" t="s">
        <v>104</v>
      </c>
      <c r="O7" s="24" t="s">
        <v>105</v>
      </c>
      <c r="P7" s="24">
        <v>20.18</v>
      </c>
      <c r="Q7" s="24">
        <v>100</v>
      </c>
      <c r="R7" s="24">
        <v>3603</v>
      </c>
      <c r="S7" s="24">
        <v>7420</v>
      </c>
      <c r="T7" s="24">
        <v>583.69000000000005</v>
      </c>
      <c r="U7" s="24">
        <v>12.71</v>
      </c>
      <c r="V7" s="24">
        <v>1479</v>
      </c>
      <c r="W7" s="24">
        <v>0.98</v>
      </c>
      <c r="X7" s="24">
        <v>1509.18</v>
      </c>
      <c r="Y7" s="24">
        <v>85.98</v>
      </c>
      <c r="Z7" s="24">
        <v>84.29</v>
      </c>
      <c r="AA7" s="24">
        <v>93.67</v>
      </c>
      <c r="AB7" s="24">
        <v>85.59</v>
      </c>
      <c r="AC7" s="24">
        <v>89.46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4275.8900000000003</v>
      </c>
      <c r="BH7" s="24">
        <v>3605</v>
      </c>
      <c r="BI7" s="24">
        <v>0</v>
      </c>
      <c r="BJ7" s="24">
        <v>0</v>
      </c>
      <c r="BK7" s="24">
        <v>789.46</v>
      </c>
      <c r="BL7" s="24">
        <v>826.83</v>
      </c>
      <c r="BM7" s="24">
        <v>867.83</v>
      </c>
      <c r="BN7" s="24">
        <v>791.76</v>
      </c>
      <c r="BO7" s="24">
        <v>900.82</v>
      </c>
      <c r="BP7" s="24">
        <v>809.19</v>
      </c>
      <c r="BQ7" s="24">
        <v>19.57</v>
      </c>
      <c r="BR7" s="24">
        <v>20.87</v>
      </c>
      <c r="BS7" s="24">
        <v>22.41</v>
      </c>
      <c r="BT7" s="24">
        <v>21.55</v>
      </c>
      <c r="BU7" s="24">
        <v>20.010000000000002</v>
      </c>
      <c r="BV7" s="24">
        <v>57.77</v>
      </c>
      <c r="BW7" s="24">
        <v>57.31</v>
      </c>
      <c r="BX7" s="24">
        <v>57.08</v>
      </c>
      <c r="BY7" s="24">
        <v>56.26</v>
      </c>
      <c r="BZ7" s="24">
        <v>52.94</v>
      </c>
      <c r="CA7" s="24">
        <v>57.02</v>
      </c>
      <c r="CB7" s="24">
        <v>1008.99</v>
      </c>
      <c r="CC7" s="24">
        <v>967.75</v>
      </c>
      <c r="CD7" s="24">
        <v>930.61</v>
      </c>
      <c r="CE7" s="24">
        <v>970.91</v>
      </c>
      <c r="CF7" s="24">
        <v>1031.76</v>
      </c>
      <c r="CG7" s="24">
        <v>274.35000000000002</v>
      </c>
      <c r="CH7" s="24">
        <v>273.52</v>
      </c>
      <c r="CI7" s="24">
        <v>274.99</v>
      </c>
      <c r="CJ7" s="24">
        <v>282.08999999999997</v>
      </c>
      <c r="CK7" s="24">
        <v>303.27999999999997</v>
      </c>
      <c r="CL7" s="24">
        <v>273.68</v>
      </c>
      <c r="CM7" s="24">
        <v>0</v>
      </c>
      <c r="CN7" s="24">
        <v>0</v>
      </c>
      <c r="CO7" s="24">
        <v>0</v>
      </c>
      <c r="CP7" s="24">
        <v>0</v>
      </c>
      <c r="CQ7" s="24">
        <v>0</v>
      </c>
      <c r="CR7" s="24">
        <v>50.68</v>
      </c>
      <c r="CS7" s="24">
        <v>50.14</v>
      </c>
      <c r="CT7" s="24">
        <v>54.83</v>
      </c>
      <c r="CU7" s="24">
        <v>66.53</v>
      </c>
      <c r="CV7" s="24">
        <v>52.35</v>
      </c>
      <c r="CW7" s="24">
        <v>52.55</v>
      </c>
      <c r="CX7" s="24">
        <v>80.19</v>
      </c>
      <c r="CY7" s="24">
        <v>78.650000000000006</v>
      </c>
      <c r="CZ7" s="24">
        <v>79.989999999999995</v>
      </c>
      <c r="DA7" s="24">
        <v>78.5</v>
      </c>
      <c r="DB7" s="24">
        <v>77.28</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2024-02-05T07:05:10Z</cp:lastPrinted>
  <dcterms:created xsi:type="dcterms:W3CDTF">2023-12-12T02:55:52Z</dcterms:created>
  <dcterms:modified xsi:type="dcterms:W3CDTF">2023-12-12T02:55:52Z</dcterms:modified>
  <cp:category/>
</cp:coreProperties>
</file>