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6FF65639-3521-424D-9AD1-1949182376C8}" xr6:coauthVersionLast="36" xr6:coauthVersionMax="47" xr10:uidLastSave="{00000000-0000-0000-0000-000000000000}"/>
  <workbookProtection workbookAlgorithmName="SHA-512" workbookHashValue="CRqTtdAFyq9d/qahMH20tfDa4xgOtBhGRSQIZTBviG2TiumvEUFXgg+/nUVGpmJlNPQvI2Y4Mdm5C/Klcbvm3A==" workbookSaltValue="npxT6dsbTDKJVfAJ9opBFw==" workbookSpinCount="100000" lockStructure="1"/>
  <bookViews>
    <workbookView xWindow="-28920" yWindow="-4680" windowWidth="29040" windowHeight="164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W10" i="4"/>
  <c r="B10" i="4"/>
  <c r="BB8" i="4"/>
  <c r="AD8" i="4"/>
  <c r="I8" i="4"/>
  <c r="B8" i="4"/>
</calcChain>
</file>

<file path=xl/sharedStrings.xml><?xml version="1.0" encoding="utf-8"?>
<sst xmlns="http://schemas.openxmlformats.org/spreadsheetml/2006/main" count="246" uniqueCount="120">
  <si>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</si>
  <si>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</si>
  <si>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</si>
  <si>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</si>
  <si>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</si>
  <si>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</si>
  <si>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</si>
  <si>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</si>
  <si>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</si>
  <si>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</si>
  <si>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</si>
  <si>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</si>
  <si>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</si>
  <si>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</si>
  <si>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</si>
  <si>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</si>
  <si>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</si>
  <si>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</si>
  <si>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</si>
  <si>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</si>
  <si>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</si>
  <si>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</si>
  <si>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</si>
  <si>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</si>
  <si>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</si>
  <si>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</si>
  <si>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</si>
  <si>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</si>
  <si>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</si>
  <si>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</si>
  <si>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</si>
  <si>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</si>
  <si>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</si>
  <si>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</si>
  <si>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</si>
  <si>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</si>
  <si>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</si>
  <si>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</si>
  <si>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</si>
  <si>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</si>
  <si>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</si>
  <si>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</si>
  <si>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</si>
  <si>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</si>
  <si>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</si>
  <si>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</si>
  <si>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</si>
  <si>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</si>
  <si>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</si>
  <si>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</si>
  <si>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</si>
  <si>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</si>
  <si>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</si>
  <si>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</si>
  <si>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</si>
  <si>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</si>
  <si>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</si>
  <si>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</si>
  <si>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</si>
  <si>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</si>
  <si>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</si>
  <si>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</si>
  <si>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</si>
  <si>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</si>
  <si>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</si>
  <si>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</si>
  <si>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</si>
  <si>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</si>
  <si>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</si>
  <si>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</si>
  <si>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</si>
  <si>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</si>
  <si>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</si>
  <si>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</si>
  <si>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</si>
  <si>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</si>
  <si>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</si>
  <si>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</si>
  <si>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</si>
  <si>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</si>
  <si>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</si>
  <si>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</si>
  <si>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</si>
  <si>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</si>
  <si>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</si>
  <si>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</si>
  <si>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</si>
  <si>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</si>
  <si>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</si>
  <si>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</si>
  <si>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</si>
  <si>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</si>
  <si>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</si>
  <si>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</si>
  <si>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</si>
  <si>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</si>
  <si>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</si>
  <si>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</si>
  <si>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</si>
  <si>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法非適用</t>
  </si>
  <si>
    <t>下水道事業</t>
  </si>
  <si>
    <t>特定地域生活排水処理</t>
  </si>
  <si>
    <t>K2</t>
  </si>
  <si>
    <t>非設置</t>
  </si>
  <si>
    <t>該当数値なし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</si>
  <si>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</si>
  <si>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</si>
  <si>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</si>
  <si>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</si>
  <si>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</si>
  <si>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</si>
  <si>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</si>
  <si>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</si>
  <si>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</si>
  <si>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</si>
  <si>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</si>
  <si>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</si>
  <si>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施設の点検、清掃は専門業者へ委託している。また、法定点検で異常の指摘がある場合は改善している。
　浄化槽の躯体は、プラスチック（FRP）製のため、地下埋設していれば老朽化はほぼ避けられ、単体整備のため管渠の修繕はほとんどない。
　しかし、ブロワ―本体及び消耗品については、経年劣化による交換・修繕等は年々増加する見込みであり、経営収支の状況をみながら、適切な維持管理を行う必要がある。</t>
    <rPh sb="1" eb="3">
      <t>シセツ</t>
    </rPh>
    <rPh sb="4" eb="6">
      <t>テンケン</t>
    </rPh>
    <rPh sb="7" eb="9">
      <t>セイソウ</t>
    </rPh>
    <rPh sb="10" eb="12">
      <t>センモン</t>
    </rPh>
    <rPh sb="12" eb="14">
      <t>ギョウシャ</t>
    </rPh>
    <rPh sb="15" eb="17">
      <t>イタク</t>
    </rPh>
    <rPh sb="25" eb="27">
      <t>ホウテイ</t>
    </rPh>
    <rPh sb="27" eb="29">
      <t>テンケン</t>
    </rPh>
    <rPh sb="30" eb="32">
      <t>イジョウ</t>
    </rPh>
    <rPh sb="33" eb="35">
      <t>シテキ</t>
    </rPh>
    <rPh sb="38" eb="40">
      <t>バアイ</t>
    </rPh>
    <rPh sb="41" eb="43">
      <t>カイゼン</t>
    </rPh>
    <rPh sb="89" eb="90">
      <t>サ</t>
    </rPh>
    <rPh sb="126" eb="127">
      <t>オヨ</t>
    </rPh>
    <rPh sb="164" eb="166">
      <t>ケイエイ</t>
    </rPh>
    <phoneticPr fontId="16"/>
  </si>
  <si>
    <t>　令和５年度から地方公営企業法の一部適用を行うこととなった。
 近年の物価高騰の観点から、住民は支出を抑えようとするため、節水の傾向は止まらないと考える。そのため、使用料からの収益の増収は難しい。
　経費の大半を占める浄化槽維持管理費は、市町村設置型浄化槽の設置基数増加とともに増加するものであり、義務的費用であるため削減できない。そのため、収入不足を一般会計繰入金に頼っている状態である。
　令和４年度に策定した「久万高原町下水道事業経営戦略」に基づき、浄化槽事業経営の効率化、財源の確保など経営基盤の強化を図り、持続可能な事業運営に努めていきたい。
　</t>
    <rPh sb="32" eb="34">
      <t>キンネン</t>
    </rPh>
    <rPh sb="35" eb="39">
      <t>ブッカコウトウ</t>
    </rPh>
    <rPh sb="40" eb="42">
      <t>カンテン</t>
    </rPh>
    <rPh sb="45" eb="47">
      <t>ジュウミン</t>
    </rPh>
    <rPh sb="48" eb="50">
      <t>シシュツ</t>
    </rPh>
    <rPh sb="51" eb="52">
      <t>オサ</t>
    </rPh>
    <rPh sb="61" eb="63">
      <t>セッスイ</t>
    </rPh>
    <rPh sb="64" eb="66">
      <t>ケイコウ</t>
    </rPh>
    <rPh sb="67" eb="68">
      <t>ト</t>
    </rPh>
    <rPh sb="73" eb="74">
      <t>カンガ</t>
    </rPh>
    <rPh sb="82" eb="85">
      <t>シヨウリョウ</t>
    </rPh>
    <rPh sb="88" eb="90">
      <t>シュウエキ</t>
    </rPh>
    <rPh sb="91" eb="93">
      <t>ゾウシュウ</t>
    </rPh>
    <rPh sb="94" eb="95">
      <t>ムズカ</t>
    </rPh>
    <rPh sb="100" eb="102">
      <t>ケイヒ</t>
    </rPh>
    <rPh sb="103" eb="105">
      <t>タイハン</t>
    </rPh>
    <rPh sb="106" eb="107">
      <t>シ</t>
    </rPh>
    <rPh sb="109" eb="112">
      <t>ジョウカソウ</t>
    </rPh>
    <rPh sb="112" eb="114">
      <t>イジ</t>
    </rPh>
    <rPh sb="114" eb="117">
      <t>カンリヒ</t>
    </rPh>
    <rPh sb="119" eb="122">
      <t>シチョウソン</t>
    </rPh>
    <rPh sb="122" eb="124">
      <t>セッチ</t>
    </rPh>
    <rPh sb="124" eb="125">
      <t>ガタ</t>
    </rPh>
    <rPh sb="125" eb="128">
      <t>ジョウカソウ</t>
    </rPh>
    <rPh sb="129" eb="131">
      <t>セッチ</t>
    </rPh>
    <rPh sb="131" eb="133">
      <t>キスウ</t>
    </rPh>
    <rPh sb="133" eb="135">
      <t>ゾウカ</t>
    </rPh>
    <rPh sb="139" eb="141">
      <t>ゾウカ</t>
    </rPh>
    <rPh sb="149" eb="152">
      <t>ギムテキ</t>
    </rPh>
    <rPh sb="152" eb="154">
      <t>ヒヨウ</t>
    </rPh>
    <rPh sb="159" eb="161">
      <t>サクゲン</t>
    </rPh>
    <rPh sb="171" eb="173">
      <t>シュウニュウ</t>
    </rPh>
    <rPh sb="173" eb="175">
      <t>フソク</t>
    </rPh>
    <rPh sb="176" eb="178">
      <t>イッパン</t>
    </rPh>
    <rPh sb="178" eb="180">
      <t>カイケイ</t>
    </rPh>
    <rPh sb="180" eb="183">
      <t>クリイレキン</t>
    </rPh>
    <rPh sb="184" eb="185">
      <t>タヨ</t>
    </rPh>
    <rPh sb="189" eb="191">
      <t>ジョウタイ</t>
    </rPh>
    <rPh sb="228" eb="231">
      <t>ジョウカソウ</t>
    </rPh>
    <phoneticPr fontId="16"/>
  </si>
  <si>
    <t>　当町における収益的収支比率は２年連続減少しており、一般会計繰入金により収入不足を補っている状態である。
　経費回収率は昨年度より低く、全国平均値を下回っている。浄化槽維持管理費は義務的費用であり、削減は難しいといえる。
　汚水処理原価率は、今後浄化槽の設置基数増加により、増加していくと見込まれる。
　施設利用率は、高齢化や人口減少等の社会情勢により、１世帯ごとの人数減少や空き家の増加に伴い低くなっているいため、有効に活用されているとは言い難い。
　現存する単独処理浄化槽世帯や、汲取便槽世帯に対して、更新の呼びかけや補助金の存在をアプローチする必要があると考える。
　水洗化率については、類似団体平均値よりもやや高く、遠地区域における接続率が伸び悩んでいる。その要因としては、高齢世帯や低所得世帯、また空き地等といった未加入者等が考えられるため、接続率の増加に向けた取組が重要である。</t>
    <rPh sb="1" eb="3">
      <t>トウチョウ</t>
    </rPh>
    <rPh sb="16" eb="19">
      <t>ネンレンゾク</t>
    </rPh>
    <rPh sb="19" eb="21">
      <t>ゲンショウ</t>
    </rPh>
    <rPh sb="68" eb="70">
      <t>ゼンコク</t>
    </rPh>
    <rPh sb="114" eb="116">
      <t>ショリ</t>
    </rPh>
    <rPh sb="121" eb="123">
      <t>コンゴ</t>
    </rPh>
    <rPh sb="184" eb="185">
      <t>カズ</t>
    </rPh>
    <rPh sb="197" eb="198">
      <t>ヒク</t>
    </rPh>
    <rPh sb="220" eb="221">
      <t>イ</t>
    </rPh>
    <rPh sb="222" eb="223">
      <t>ガタ</t>
    </rPh>
    <rPh sb="309" eb="310">
      <t>タカ</t>
    </rPh>
    <rPh sb="312" eb="314">
      <t>エンチ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</si>
</sst>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1-4B5A-B4D1-4DA45D4B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1-4B5A-B4D1-4DA45D4B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42.55</c:v>
                </c:pt>
                <c:pt idx="1">
                  <c:v>41.91</c:v>
                </c:pt>
                <c:pt idx="2">
                  <c:v>38.36</c:v>
                </c:pt>
                <c:pt idx="3">
                  <c:v>36.82</c:v>
                </c:pt>
                <c:pt idx="4">
                  <c:v>38.340000000000003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4-4F86-B07A-6C4ECCF4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4-4F86-B07A-6C4ECCF4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3-4768-9879-8497110B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3-4768-9879-8497110B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84.69</c:v>
                </c:pt>
                <c:pt idx="1">
                  <c:v>87.74</c:v>
                </c:pt>
                <c:pt idx="2">
                  <c:v>89.05</c:v>
                </c:pt>
                <c:pt idx="3">
                  <c:v>83.77</c:v>
                </c:pt>
                <c:pt idx="4">
                  <c:v>82.03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7-4707-B365-08714953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7-4707-B365-08714953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8-4819-8003-46FEA424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8-4819-8003-46FEA424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7-45B3-82EA-679EFF87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7-45B3-82EA-679EFF87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5-4C8A-BCE9-0C78AE32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5-4C8A-BCE9-0C78AE32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8-418C-B66A-5E0A7D908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8-418C-B66A-5E0A7D908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8-48BE-81CC-C8BF953F9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8-48BE-81CC-C8BF953F9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47.15</c:v>
                </c:pt>
                <c:pt idx="1">
                  <c:v>46.2</c:v>
                </c:pt>
                <c:pt idx="2">
                  <c:v>48.08</c:v>
                </c:pt>
                <c:pt idx="3">
                  <c:v>45.69</c:v>
                </c:pt>
                <c:pt idx="4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A-4A6B-A80B-CC1440436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A-4A6B-A80B-CC1440436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390.53</c:v>
                </c:pt>
                <c:pt idx="1">
                  <c:v>403.7</c:v>
                </c:pt>
                <c:pt idx="2">
                  <c:v>391.21</c:v>
                </c:pt>
                <c:pt idx="3">
                  <c:v>418.99</c:v>
                </c:pt>
                <c:pt idx="4">
                  <c:v>477.83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B-436C-9522-AA52E2826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B-436C-9522-AA52E2826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A11" zoomScale="80" zoomScaleNormal="8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愛媛県　久万高原町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特定地域生活排水処理</v>
      </c>
      <c r="Q8" s="40"/>
      <c r="R8" s="40"/>
      <c r="S8" s="40"/>
      <c r="T8" s="40"/>
      <c r="U8" s="40"/>
      <c r="V8" s="40"/>
      <c r="W8" s="40" t="str">
        <f>データ!L6</f>
        <v>K2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7420</v>
      </c>
      <c r="AM8" s="42"/>
      <c r="AN8" s="42"/>
      <c r="AO8" s="42"/>
      <c r="AP8" s="42"/>
      <c r="AQ8" s="42"/>
      <c r="AR8" s="42"/>
      <c r="AS8" s="42"/>
      <c r="AT8" s="35">
        <f>データ!T6</f>
        <v>583.69000000000005</v>
      </c>
      <c r="AU8" s="35"/>
      <c r="AV8" s="35"/>
      <c r="AW8" s="35"/>
      <c r="AX8" s="35"/>
      <c r="AY8" s="35"/>
      <c r="AZ8" s="35"/>
      <c r="BA8" s="35"/>
      <c r="BB8" s="35">
        <f>データ!U6</f>
        <v>12.71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>
        <f>データ!N6</f>
        <v>4.2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10.17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3603</v>
      </c>
      <c r="AE10" s="42"/>
      <c r="AF10" s="42"/>
      <c r="AG10" s="42"/>
      <c r="AH10" s="42"/>
      <c r="AI10" s="42"/>
      <c r="AJ10" s="42"/>
      <c r="AK10" s="2"/>
      <c r="AL10" s="42">
        <f>データ!V6</f>
        <v>745</v>
      </c>
      <c r="AM10" s="42"/>
      <c r="AN10" s="42"/>
      <c r="AO10" s="42"/>
      <c r="AP10" s="42"/>
      <c r="AQ10" s="42"/>
      <c r="AR10" s="42"/>
      <c r="AS10" s="42"/>
      <c r="AT10" s="35">
        <f>データ!W6</f>
        <v>0.56000000000000005</v>
      </c>
      <c r="AU10" s="35"/>
      <c r="AV10" s="35"/>
      <c r="AW10" s="35"/>
      <c r="AX10" s="35"/>
      <c r="AY10" s="35"/>
      <c r="AZ10" s="35"/>
      <c r="BA10" s="35"/>
      <c r="BB10" s="35">
        <f>データ!X6</f>
        <v>1330.36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119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1" t="s">
        <v>117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118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43</v>
      </c>
      <c r="O86" s="12" t="str">
        <f>データ!EO6</f>
        <v>【-】</v>
      </c>
    </row>
  </sheetData>
  <sheetProtection algorithmName="SHA-512" hashValue="YMBklZJbxbxAbvVMbwWyVs0hXXUtK7twuG94w4W1S38BFIirm8QxwZAcqL/QQpWnmlraK9Gt2OjK1eKpDdKjfQ==" saltValue="ZxBdhvrTZIYf5KjYMwlqK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9" t="s">
        <v>54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55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58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59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60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61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63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64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66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67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68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383864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久万高原町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>
        <f t="shared" si="3"/>
        <v>4.2</v>
      </c>
      <c r="O6" s="20" t="str">
        <f t="shared" si="3"/>
        <v>該当数値なし</v>
      </c>
      <c r="P6" s="20">
        <f t="shared" si="3"/>
        <v>10.17</v>
      </c>
      <c r="Q6" s="20">
        <f t="shared" si="3"/>
        <v>100</v>
      </c>
      <c r="R6" s="20">
        <f t="shared" si="3"/>
        <v>3603</v>
      </c>
      <c r="S6" s="20">
        <f t="shared" si="3"/>
        <v>7420</v>
      </c>
      <c r="T6" s="20">
        <f t="shared" si="3"/>
        <v>583.69000000000005</v>
      </c>
      <c r="U6" s="20">
        <f t="shared" si="3"/>
        <v>12.71</v>
      </c>
      <c r="V6" s="20">
        <f t="shared" si="3"/>
        <v>745</v>
      </c>
      <c r="W6" s="20">
        <f t="shared" si="3"/>
        <v>0.56000000000000005</v>
      </c>
      <c r="X6" s="20">
        <f t="shared" si="3"/>
        <v>1330.36</v>
      </c>
      <c r="Y6" s="21">
        <f>IF(Y7="",NA(),Y7)</f>
        <v>84.69</v>
      </c>
      <c r="Z6" s="21">
        <f t="shared" ref="Z6:AH6" si="4">IF(Z7="",NA(),Z7)</f>
        <v>87.74</v>
      </c>
      <c r="AA6" s="21">
        <f t="shared" si="4"/>
        <v>89.05</v>
      </c>
      <c r="AB6" s="21">
        <f t="shared" si="4"/>
        <v>83.77</v>
      </c>
      <c r="AC6" s="21">
        <f t="shared" si="4"/>
        <v>82.03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386.46</v>
      </c>
      <c r="BL6" s="21">
        <f t="shared" si="7"/>
        <v>270.57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47.15</v>
      </c>
      <c r="BR6" s="21">
        <f t="shared" ref="BR6:BZ6" si="8">IF(BR7="",NA(),BR7)</f>
        <v>46.2</v>
      </c>
      <c r="BS6" s="21">
        <f t="shared" si="8"/>
        <v>48.08</v>
      </c>
      <c r="BT6" s="21">
        <f t="shared" si="8"/>
        <v>45.69</v>
      </c>
      <c r="BU6" s="21">
        <f t="shared" si="8"/>
        <v>39.5</v>
      </c>
      <c r="BV6" s="21">
        <f t="shared" si="8"/>
        <v>55.85</v>
      </c>
      <c r="BW6" s="21">
        <f t="shared" si="8"/>
        <v>62.5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390.53</v>
      </c>
      <c r="CC6" s="21">
        <f t="shared" ref="CC6:CK6" si="9">IF(CC7="",NA(),CC7)</f>
        <v>403.7</v>
      </c>
      <c r="CD6" s="21">
        <f t="shared" si="9"/>
        <v>391.21</v>
      </c>
      <c r="CE6" s="21">
        <f t="shared" si="9"/>
        <v>418.99</v>
      </c>
      <c r="CF6" s="21">
        <f t="shared" si="9"/>
        <v>477.83</v>
      </c>
      <c r="CG6" s="21">
        <f t="shared" si="9"/>
        <v>287.91000000000003</v>
      </c>
      <c r="CH6" s="21">
        <f t="shared" si="9"/>
        <v>269.33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42.55</v>
      </c>
      <c r="CN6" s="21">
        <f t="shared" ref="CN6:CV6" si="10">IF(CN7="",NA(),CN7)</f>
        <v>41.91</v>
      </c>
      <c r="CO6" s="21">
        <f t="shared" si="10"/>
        <v>38.36</v>
      </c>
      <c r="CP6" s="21">
        <f t="shared" si="10"/>
        <v>36.82</v>
      </c>
      <c r="CQ6" s="21">
        <f t="shared" si="10"/>
        <v>38.340000000000003</v>
      </c>
      <c r="CR6" s="21">
        <f t="shared" si="10"/>
        <v>54.93</v>
      </c>
      <c r="CS6" s="21">
        <f t="shared" si="10"/>
        <v>59.64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65.569999999999993</v>
      </c>
      <c r="DD6" s="21">
        <f t="shared" si="11"/>
        <v>90.63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383864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>
        <v>4.2</v>
      </c>
      <c r="O7" s="24" t="s">
        <v>104</v>
      </c>
      <c r="P7" s="24">
        <v>10.17</v>
      </c>
      <c r="Q7" s="24">
        <v>100</v>
      </c>
      <c r="R7" s="24">
        <v>3603</v>
      </c>
      <c r="S7" s="24">
        <v>7420</v>
      </c>
      <c r="T7" s="24">
        <v>583.69000000000005</v>
      </c>
      <c r="U7" s="24">
        <v>12.71</v>
      </c>
      <c r="V7" s="24">
        <v>745</v>
      </c>
      <c r="W7" s="24">
        <v>0.56000000000000005</v>
      </c>
      <c r="X7" s="24">
        <v>1330.36</v>
      </c>
      <c r="Y7" s="24">
        <v>84.69</v>
      </c>
      <c r="Z7" s="24">
        <v>87.74</v>
      </c>
      <c r="AA7" s="24">
        <v>89.05</v>
      </c>
      <c r="AB7" s="24">
        <v>83.77</v>
      </c>
      <c r="AC7" s="24">
        <v>82.03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386.46</v>
      </c>
      <c r="BL7" s="24">
        <v>270.57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>
        <v>47.15</v>
      </c>
      <c r="BR7" s="24">
        <v>46.2</v>
      </c>
      <c r="BS7" s="24">
        <v>48.08</v>
      </c>
      <c r="BT7" s="24">
        <v>45.69</v>
      </c>
      <c r="BU7" s="24">
        <v>39.5</v>
      </c>
      <c r="BV7" s="24">
        <v>55.85</v>
      </c>
      <c r="BW7" s="24">
        <v>62.5</v>
      </c>
      <c r="BX7" s="24">
        <v>60.59</v>
      </c>
      <c r="BY7" s="24">
        <v>60</v>
      </c>
      <c r="BZ7" s="24">
        <v>59.01</v>
      </c>
      <c r="CA7" s="24">
        <v>57.03</v>
      </c>
      <c r="CB7" s="24">
        <v>390.53</v>
      </c>
      <c r="CC7" s="24">
        <v>403.7</v>
      </c>
      <c r="CD7" s="24">
        <v>391.21</v>
      </c>
      <c r="CE7" s="24">
        <v>418.99</v>
      </c>
      <c r="CF7" s="24">
        <v>477.83</v>
      </c>
      <c r="CG7" s="24">
        <v>287.91000000000003</v>
      </c>
      <c r="CH7" s="24">
        <v>269.33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>
        <v>42.55</v>
      </c>
      <c r="CN7" s="24">
        <v>41.91</v>
      </c>
      <c r="CO7" s="24">
        <v>38.36</v>
      </c>
      <c r="CP7" s="24">
        <v>36.82</v>
      </c>
      <c r="CQ7" s="24">
        <v>38.340000000000003</v>
      </c>
      <c r="CR7" s="24">
        <v>54.93</v>
      </c>
      <c r="CS7" s="24">
        <v>59.64</v>
      </c>
      <c r="CT7" s="24">
        <v>58.19</v>
      </c>
      <c r="CU7" s="24">
        <v>56.52</v>
      </c>
      <c r="CV7" s="24">
        <v>88.45</v>
      </c>
      <c r="CW7" s="24">
        <v>84.27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65.569999999999993</v>
      </c>
      <c r="DD7" s="24">
        <v>90.63</v>
      </c>
      <c r="DE7" s="24">
        <v>87.8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 t="s">
        <v>105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 t="s">
        <v>105</v>
      </c>
      <c r="EO7" s="24" t="s">
        <v>105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User</cp:lastModifiedBy>
  <cp:lastPrinted>2024-02-02T08:37:06Z</cp:lastPrinted>
  <dcterms:created xsi:type="dcterms:W3CDTF">2023-12-12T03:00:53Z</dcterms:created>
  <dcterms:modified xsi:type="dcterms:W3CDTF">2024-02-20T06:07:45Z</dcterms:modified>
  <cp:category/>
</cp:coreProperties>
</file>