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
    </mc:Choice>
  </mc:AlternateContent>
  <xr:revisionPtr revIDLastSave="0" documentId="13_ncr:1_{AA27FF08-4A58-4A6F-AD6E-D7110E50E993}" xr6:coauthVersionLast="36" xr6:coauthVersionMax="36" xr10:uidLastSave="{00000000-0000-0000-0000-000000000000}"/>
  <workbookProtection workbookAlgorithmName="SHA-512" workbookHashValue="P51q5/vuk2RamslNHBdhmiVoZz4Heuj3uOlk0vLbimp2y7HGv9Pg4fIKNwdTzk+CFCns2SJqhSO1Ller6ftpPQ==" workbookSaltValue="O16EqsLZCwXJ8R981KS35A==" workbookSpinCount="100000" lockStructure="1"/>
  <bookViews>
    <workbookView xWindow="0" yWindow="0" windowWidth="19200" windowHeight="109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P10" i="4"/>
  <c r="I10" i="4"/>
  <c r="B10" i="4"/>
  <c r="AT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<sst xmlns="http://schemas.openxmlformats.org/spreadsheetml/2006/main" count="236" uniqueCount="120">
  <si>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</si>
  <si>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</si>
  <si>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</si>
  <si>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</si>
  <si>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</si>
  <si>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</si>
  <si>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</si>
  <si>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</si>
  <si>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</si>
  <si>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</si>
  <si>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</si>
  <si>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</si>
  <si>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</si>
  <si>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</si>
  <si>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</si>
  <si>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</si>
  <si>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</si>
  <si>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</si>
  <si>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</si>
  <si>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</si>
  <si>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</si>
  <si>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</si>
  <si>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</si>
  <si>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</si>
  <si>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</si>
  <si>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</si>
  <si>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</si>
  <si>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</si>
  <si>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</si>
  <si>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</si>
  <si>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</si>
  <si>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</si>
  <si>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</si>
  <si>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</si>
  <si>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</si>
  <si>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</si>
  <si>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</si>
  <si>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</si>
  <si>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</si>
  <si>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</si>
  <si>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</si>
  <si>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</si>
  <si>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</si>
  <si>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</si>
  <si>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</si>
  <si>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</si>
  <si>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</si>
  <si>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</si>
  <si>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</si>
  <si>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</si>
  <si>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</si>
  <si>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</si>
  <si>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</si>
  <si>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</si>
  <si>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</si>
  <si>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</si>
  <si>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</si>
  <si>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</si>
  <si>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</si>
  <si>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</si>
  <si>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</si>
  <si>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</si>
  <si>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</si>
  <si>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</si>
  <si>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</si>
  <si>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</si>
  <si>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</si>
  <si>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</si>
  <si>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</si>
  <si>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</si>
  <si>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</si>
  <si>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</si>
  <si>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</si>
  <si>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</si>
  <si>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</si>
  <si>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</si>
  <si>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</si>
  <si>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</si>
  <si>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</si>
  <si>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</si>
  <si>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</si>
  <si>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</si>
  <si>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</si>
  <si>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</si>
  <si>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</si>
  <si>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</si>
  <si>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</si>
  <si>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</si>
  <si>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</si>
  <si>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</si>
  <si>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</si>
  <si>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</si>
  <si>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</si>
  <si>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</si>
  <si>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</si>
  <si>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</si>
  <si>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</si>
  <si>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</si>
  <si>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</si>
  <si>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</si>
  <si>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</si>
  <si>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</si>
  <si>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</si>
  <si>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</si>
  <si>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</si>
  <si>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</si>
  <si>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</si>
  <si>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</si>
  <si>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</si>
  <si>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</si>
  <si>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</si>
  <si>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</si>
  <si>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</si>
  <si>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</si>
  <si>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</si>
  <si>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</si>
  <si>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</si>
  <si>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t>
    </r>
    <r>
      <rPr>
        <sz val="11"/>
        <rFont val="ＭＳ ゴシック"/>
        <family val="3"/>
        <charset val="128"/>
      </rPr>
      <t>陸地部においては、平成27年度からストックマネジメント事業による機能診断等を行い、島嶼部については令和元年度において、機能診断等を実施した。
　今後</t>
    </r>
    <r>
      <rPr>
        <sz val="11"/>
        <color theme="1"/>
        <rFont val="ＭＳ ゴシック"/>
        <family val="3"/>
        <charset val="128"/>
      </rPr>
      <t>は、耐用年数が経過し、老朽化等による機能の低下が考えられる施設について、補助制度等を活用しながら設備及び機器などを更新するとともに、処理場の統廃合により維持管理経費や更新経費の縮減を図りながら施設の機能維持に努めていく予定である。</t>
    </r>
    <rPh sb="60" eb="62">
      <t>キノウ</t>
    </rPh>
    <rPh sb="62" eb="64">
      <t>シンダン</t>
    </rPh>
    <rPh sb="64" eb="65">
      <t>トウ</t>
    </rPh>
    <rPh sb="66" eb="68">
      <t>ジッシ</t>
    </rPh>
    <rPh sb="115" eb="116">
      <t>トウ</t>
    </rPh>
    <rPh sb="123" eb="125">
      <t>セツビ</t>
    </rPh>
    <rPh sb="125" eb="126">
      <t>オヨ</t>
    </rPh>
    <rPh sb="127" eb="129">
      <t>キキ</t>
    </rPh>
    <rPh sb="141" eb="144">
      <t>ショリジョウ</t>
    </rPh>
    <rPh sb="145" eb="148">
      <t>トウハイゴウ</t>
    </rPh>
    <rPh sb="151" eb="153">
      <t>イジ</t>
    </rPh>
    <rPh sb="153" eb="155">
      <t>カンリ</t>
    </rPh>
    <rPh sb="155" eb="157">
      <t>ケイヒ</t>
    </rPh>
    <rPh sb="158" eb="160">
      <t>コウシン</t>
    </rPh>
    <rPh sb="160" eb="162">
      <t>ケイヒ</t>
    </rPh>
    <rPh sb="163" eb="165">
      <t>シュクゲン</t>
    </rPh>
    <rPh sb="166" eb="167">
      <t>ハカ</t>
    </rPh>
    <rPh sb="171" eb="173">
      <t>シセツ</t>
    </rPh>
    <rPh sb="174" eb="176">
      <t>キノウ</t>
    </rPh>
    <rPh sb="176" eb="178">
      <t>イジ</t>
    </rPh>
    <rPh sb="179" eb="180">
      <t>ツト</t>
    </rPh>
    <rPh sb="184" eb="186">
      <t>ヨテイ</t>
    </rPh>
    <phoneticPr fontId="4"/>
  </si>
  <si>
    <r>
      <t>　H30及びR2に策定した</t>
    </r>
    <r>
      <rPr>
        <sz val="11"/>
        <rFont val="ＭＳ ゴシック"/>
        <family val="3"/>
        <charset val="128"/>
      </rPr>
      <t>最適整備構想に基づき</t>
    </r>
    <r>
      <rPr>
        <sz val="11"/>
        <color theme="1"/>
        <rFont val="ＭＳ ゴシック"/>
        <family val="3"/>
        <charset val="128"/>
      </rPr>
      <t>、汚水処理施設や管渠等の増改築及び老朽化した施設の機能回復を図ることとしている。
　また、処理場の統合整備事業において、令和２年度に農業集落排水施設の朝倉地区６処理場を１つの処理場に統合した。また、令和３年度には、北浦東地区の処理場を廃止し特定環境保全公共下水道（伯方地区の処理場）へ統合。令和５年度には宮脇地区の処理場を廃止し公共下水道(大西処理区）に統合した。引続き近隣する処理場への統廃合を順次進めることとしている。
　今後も施設の更新及び統廃合により、施設利用率のほか、収支や経費回収率の改善を行うとともに、令和５年度から地方公営企業法を適用したことで、更なる経営の健全化を図っていく予定である。</t>
    </r>
    <rPh sb="4" eb="5">
      <t>オヨ</t>
    </rPh>
    <rPh sb="9" eb="11">
      <t>サクテイ</t>
    </rPh>
    <rPh sb="68" eb="71">
      <t>ショリジョウ</t>
    </rPh>
    <rPh sb="83" eb="85">
      <t>レイワ</t>
    </rPh>
    <rPh sb="87" eb="88">
      <t>ド</t>
    </rPh>
    <rPh sb="95" eb="97">
      <t>シセツ</t>
    </rPh>
    <rPh sb="105" eb="106">
      <t>ジョウ</t>
    </rPh>
    <rPh sb="110" eb="113">
      <t>ショリジョウ</t>
    </rPh>
    <rPh sb="114" eb="116">
      <t>トウゴウ</t>
    </rPh>
    <rPh sb="122" eb="124">
      <t>レイワ</t>
    </rPh>
    <rPh sb="125" eb="127">
      <t>ネンド</t>
    </rPh>
    <rPh sb="155" eb="157">
      <t>ハカタ</t>
    </rPh>
    <rPh sb="165" eb="167">
      <t>トウゴウ</t>
    </rPh>
    <rPh sb="168" eb="170">
      <t>レイワ</t>
    </rPh>
    <rPh sb="171" eb="172">
      <t>ネン</t>
    </rPh>
    <rPh sb="172" eb="173">
      <t>ド</t>
    </rPh>
    <rPh sb="175" eb="177">
      <t>ミヤワキ</t>
    </rPh>
    <rPh sb="177" eb="179">
      <t>チク</t>
    </rPh>
    <rPh sb="180" eb="183">
      <t>ショリジョウ</t>
    </rPh>
    <rPh sb="184" eb="186">
      <t>ハイシ</t>
    </rPh>
    <rPh sb="187" eb="189">
      <t>コウキョウ</t>
    </rPh>
    <rPh sb="189" eb="192">
      <t>ゲスイドウ</t>
    </rPh>
    <rPh sb="193" eb="195">
      <t>オオニシ</t>
    </rPh>
    <rPh sb="195" eb="197">
      <t>ショリ</t>
    </rPh>
    <rPh sb="197" eb="198">
      <t>ク</t>
    </rPh>
    <rPh sb="200" eb="202">
      <t>トウゴウ</t>
    </rPh>
    <rPh sb="205" eb="207">
      <t>ヒキツヅ</t>
    </rPh>
    <rPh sb="208" eb="210">
      <t>キンリン</t>
    </rPh>
    <rPh sb="212" eb="215">
      <t>ショリジョウ</t>
    </rPh>
    <rPh sb="217" eb="220">
      <t>トウハイゴウ</t>
    </rPh>
    <rPh sb="221" eb="223">
      <t>ジュンジ</t>
    </rPh>
    <rPh sb="223" eb="224">
      <t>スス</t>
    </rPh>
    <rPh sb="236" eb="238">
      <t>コンゴ</t>
    </rPh>
    <rPh sb="239" eb="241">
      <t>シセツ</t>
    </rPh>
    <rPh sb="242" eb="244">
      <t>コウシン</t>
    </rPh>
    <rPh sb="244" eb="245">
      <t>オヨ</t>
    </rPh>
    <rPh sb="271" eb="273">
      <t>カイゼン</t>
    </rPh>
    <rPh sb="274" eb="275">
      <t>オコナ</t>
    </rPh>
    <phoneticPr fontId="4"/>
  </si>
  <si>
    <t xml:space="preserve"> 農業集落排水事業において、処理場が20箇所以上あることから、その資本費、維持管理費により汚水処理原価が高くなっているものの、使用料については、公共下水道事業の料金体系に準じているため、使用料対象経費である汚水処理費を賄えていない状況である。
　令和5年度より地方公営企業法を適用し、令和5年3月31日をもって特別会計の打切り決算を行ったため、⑤の経費回収率について、対前年比6.29ポイントの減となった。
　同様に⑥汚水処理原価についても21.51ポイントの減となっている。
　⑦の施設利用率については、前年度より1.93ポイント減となった。今後も処理区域内人口の減少に伴い、有収水量が減少することが予想されることから、処理場の統廃合を進めるとともに利用率向上に努める。
　⑧水洗化率については、各種接続促進を行っているものの、人口減少等の要因から類似団体平均値と比べて低くなっている。</t>
    <rPh sb="205" eb="207">
      <t>ドウヨウ</t>
    </rPh>
    <rPh sb="253" eb="256">
      <t>ゼンネンド</t>
    </rPh>
    <rPh sb="266" eb="267">
      <t>ゲン</t>
    </rPh>
    <rPh sb="272" eb="274">
      <t>コンゴ</t>
    </rPh>
    <rPh sb="289" eb="293">
      <t>ユウシュウスイリョウ</t>
    </rPh>
    <rPh sb="301" eb="303">
      <t>ヨソウ</t>
    </rPh>
    <rPh sb="311" eb="314">
      <t>ショリジョウ</t>
    </rPh>
    <rPh sb="315" eb="318">
      <t>トウハイゴウ</t>
    </rPh>
    <rPh sb="319" eb="320">
      <t>スス</t>
    </rPh>
    <rPh sb="326" eb="328">
      <t>リヨウ</t>
    </rPh>
    <rPh sb="328" eb="329">
      <t>リツ</t>
    </rPh>
    <rPh sb="329" eb="331">
      <t>コウジョウ</t>
    </rPh>
    <rPh sb="332" eb="333">
      <t>ツト</t>
    </rPh>
    <rPh sb="365" eb="369">
      <t>ジンコウゲンショウ</t>
    </rPh>
    <rPh sb="369" eb="370">
      <t>トウ</t>
    </rPh>
    <rPh sb="371" eb="373">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</si>
</sst>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0.02</c:v>
                </c:pt>
                <c:pt idx="1">
                  <c:v>0.13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664-4779-A649-626CFB633D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8664-4779-A649-626CFB633D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38.76</c:v>
                </c:pt>
                <c:pt idx="1">
                  <c:v>36.26</c:v>
                </c:pt>
                <c:pt idx="2">
                  <c:v>38.58</c:v>
                </c:pt>
                <c:pt idx="3">
                  <c:v>37.76</c:v>
                </c:pt>
                <c:pt idx="4">
                  <c:v>35.83</c:v>
                </c:pt>
              </c:numCache>
            </c:numRef>
          </c:val>
          <c:extLst>
            <c:ext xmlns:c16="http://schemas.microsoft.com/office/drawing/2014/chart" uri="{C3380CC4-5D6E-409C-BE32-E72D297353CC}">
              <c16:uniqueId val="{00000000-6A12-454C-8DC9-9AF2B12B2F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6A12-454C-8DC9-9AF2B12B2F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86.4</c:v>
                </c:pt>
                <c:pt idx="1">
                  <c:v>86.88</c:v>
                </c:pt>
                <c:pt idx="2">
                  <c:v>87.16</c:v>
                </c:pt>
                <c:pt idx="3">
                  <c:v>88.09</c:v>
                </c:pt>
                <c:pt idx="4">
                  <c:v>87.81</c:v>
                </c:pt>
              </c:numCache>
            </c:numRef>
          </c:val>
          <c:extLst>
            <c:ext xmlns:c16="http://schemas.microsoft.com/office/drawing/2014/chart" uri="{C3380CC4-5D6E-409C-BE32-E72D297353CC}">
              <c16:uniqueId val="{00000000-43EF-4191-B385-50FF98549C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43EF-4191-B385-50FF98549C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62.72</c:v>
                </c:pt>
                <c:pt idx="1">
                  <c:v>88.86</c:v>
                </c:pt>
                <c:pt idx="2">
                  <c:v>87.86</c:v>
                </c:pt>
                <c:pt idx="3">
                  <c:v>85.99</c:v>
                </c:pt>
                <c:pt idx="4">
                  <c:v>84.71</c:v>
                </c:pt>
              </c:numCache>
            </c:numRef>
          </c:val>
          <c:extLst>
            <c:ext xmlns:c16="http://schemas.microsoft.com/office/drawing/2014/chart" uri="{C3380CC4-5D6E-409C-BE32-E72D297353CC}">
              <c16:uniqueId val="{00000000-9DFA-4599-BDEB-7B6D946C1FA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FA-4599-BDEB-7B6D946C1FA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EE-4FC2-9AA7-24DDAEC489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EE-4FC2-9AA7-24DDAEC489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B1-4C47-9A48-E98575F2A0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B1-4C47-9A48-E98575F2A0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27-4B1F-AEAD-2B7AD570F9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27-4B1F-AEAD-2B7AD570F9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C0-4A15-B41D-9BB6E70EE76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C0-4A15-B41D-9BB6E70EE76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4.9000000000000004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24-44E5-911A-DBD3EC034A3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E824-44E5-911A-DBD3EC034A3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58.86</c:v>
                </c:pt>
                <c:pt idx="1">
                  <c:v>61.94</c:v>
                </c:pt>
                <c:pt idx="2">
                  <c:v>58.56</c:v>
                </c:pt>
                <c:pt idx="3">
                  <c:v>63.86</c:v>
                </c:pt>
                <c:pt idx="4">
                  <c:v>57.57</c:v>
                </c:pt>
              </c:numCache>
            </c:numRef>
          </c:val>
          <c:extLst>
            <c:ext xmlns:c16="http://schemas.microsoft.com/office/drawing/2014/chart" uri="{C3380CC4-5D6E-409C-BE32-E72D297353CC}">
              <c16:uniqueId val="{00000000-D5DB-46E4-B261-74372A3B5F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D5DB-46E4-B261-74372A3B5F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276.63</c:v>
                </c:pt>
                <c:pt idx="1">
                  <c:v>265.23</c:v>
                </c:pt>
                <c:pt idx="2">
                  <c:v>301.83</c:v>
                </c:pt>
                <c:pt idx="3">
                  <c:v>282.45</c:v>
                </c:pt>
                <c:pt idx="4">
                  <c:v>260.94</c:v>
                </c:pt>
              </c:numCache>
            </c:numRef>
          </c:val>
          <c:extLst>
            <c:ext xmlns:c16="http://schemas.microsoft.com/office/drawing/2014/chart" uri="{C3380CC4-5D6E-409C-BE32-E72D297353CC}">
              <c16:uniqueId val="{00000000-5DD3-4480-B824-CD22A131CD1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5DD3-4480-B824-CD22A131CD1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7" zoomScale="115" zoomScaleNormal="115" workbookViewId="0">
      <pane xSplit="21000" topLeftCell="BK1"/>
      <selection activeCell="AN35" sqref="AN35"/>
      <selection pane="topRight" activeCell="BS88" sqref="BS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151608</v>
      </c>
      <c r="AM8" s="42"/>
      <c r="AN8" s="42"/>
      <c r="AO8" s="42"/>
      <c r="AP8" s="42"/>
      <c r="AQ8" s="42"/>
      <c r="AR8" s="42"/>
      <c r="AS8" s="42"/>
      <c r="AT8" s="35">
        <f>データ!T6</f>
        <v>419.21</v>
      </c>
      <c r="AU8" s="35"/>
      <c r="AV8" s="35"/>
      <c r="AW8" s="35"/>
      <c r="AX8" s="35"/>
      <c r="AY8" s="35"/>
      <c r="AZ8" s="35"/>
      <c r="BA8" s="35"/>
      <c r="BB8" s="35">
        <f>データ!U6</f>
        <v>361.65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9.68</v>
      </c>
      <c r="Q10" s="35"/>
      <c r="R10" s="35"/>
      <c r="S10" s="35"/>
      <c r="T10" s="35"/>
      <c r="U10" s="35"/>
      <c r="V10" s="35"/>
      <c r="W10" s="35">
        <f>データ!Q6</f>
        <v>123.9</v>
      </c>
      <c r="X10" s="35"/>
      <c r="Y10" s="35"/>
      <c r="Z10" s="35"/>
      <c r="AA10" s="35"/>
      <c r="AB10" s="35"/>
      <c r="AC10" s="35"/>
      <c r="AD10" s="42">
        <f>データ!R6</f>
        <v>3046</v>
      </c>
      <c r="AE10" s="42"/>
      <c r="AF10" s="42"/>
      <c r="AG10" s="42"/>
      <c r="AH10" s="42"/>
      <c r="AI10" s="42"/>
      <c r="AJ10" s="42"/>
      <c r="AK10" s="2"/>
      <c r="AL10" s="42">
        <f>データ!V6</f>
        <v>14579</v>
      </c>
      <c r="AM10" s="42"/>
      <c r="AN10" s="42"/>
      <c r="AO10" s="42"/>
      <c r="AP10" s="42"/>
      <c r="AQ10" s="42"/>
      <c r="AR10" s="42"/>
      <c r="AS10" s="42"/>
      <c r="AT10" s="35">
        <f>データ!W6</f>
        <v>6.59</v>
      </c>
      <c r="AU10" s="35"/>
      <c r="AV10" s="35"/>
      <c r="AW10" s="35"/>
      <c r="AX10" s="35"/>
      <c r="AY10" s="35"/>
      <c r="AZ10" s="35"/>
      <c r="BA10" s="35"/>
      <c r="BB10" s="35">
        <f>データ!X6</f>
        <v>2212.29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117</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118</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oH9NWS47KiUT/tQ9UZSP4J4i/zu/QpVaYUta6hTrLXi0PZJJJWrspqkLc5L+1gE3x1QQ3RyEBSBM6SEkyWba3Q==" saltValue="+gwczDSTK/l35g0NWT6v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382027</v>
      </c>
      <c r="D6" s="19">
        <f t="shared" si="3"/>
        <v>47</v>
      </c>
      <c r="E6" s="19">
        <f t="shared" si="3"/>
        <v>17</v>
      </c>
      <c r="F6" s="19">
        <f t="shared" si="3"/>
        <v>5</v>
      </c>
      <c r="G6" s="19">
        <f t="shared" si="3"/>
        <v>0</v>
      </c>
      <c r="H6" s="19" t="str">
        <f t="shared" si="3"/>
        <v>愛媛県　今治市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9.68</v>
      </c>
      <c r="Q6" s="20">
        <f t="shared" si="3"/>
        <v>123.9</v>
      </c>
      <c r="R6" s="20">
        <f t="shared" si="3"/>
        <v>3046</v>
      </c>
      <c r="S6" s="20">
        <f t="shared" si="3"/>
        <v>151608</v>
      </c>
      <c r="T6" s="20">
        <f t="shared" si="3"/>
        <v>419.21</v>
      </c>
      <c r="U6" s="20">
        <f t="shared" si="3"/>
        <v>361.65</v>
      </c>
      <c r="V6" s="20">
        <f t="shared" si="3"/>
        <v>14579</v>
      </c>
      <c r="W6" s="20">
        <f t="shared" si="3"/>
        <v>6.59</v>
      </c>
      <c r="X6" s="20">
        <f t="shared" si="3"/>
        <v>2212.29</v>
      </c>
      <c r="Y6" s="21">
        <f>IF(Y7="",NA(),Y7)</f>
        <v>62.72</v>
      </c>
      <c r="Z6" s="21">
        <f t="shared" ref="Z6:AH6" si="4">IF(Z7="",NA(),Z7)</f>
        <v>88.86</v>
      </c>
      <c r="AA6" s="21">
        <f t="shared" si="4"/>
        <v>87.86</v>
      </c>
      <c r="AB6" s="21">
        <f t="shared" si="4"/>
        <v>85.99</v>
      </c>
      <c r="AC6" s="21">
        <f t="shared" si="4"/>
        <v>84.71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4.9000000000000004</v>
      </c>
      <c r="BH6" s="20">
        <f t="shared" si="7"/>
        <v>0</v>
      </c>
      <c r="BI6" s="20">
        <f t="shared" si="7"/>
        <v>0</v>
      </c>
      <c r="BJ6" s="20">
        <f t="shared" si="7"/>
        <v>0</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58.86</v>
      </c>
      <c r="BR6" s="21">
        <f t="shared" ref="BR6:BZ6" si="8">IF(BR7="",NA(),BR7)</f>
        <v>61.94</v>
      </c>
      <c r="BS6" s="21">
        <f t="shared" si="8"/>
        <v>58.56</v>
      </c>
      <c r="BT6" s="21">
        <f t="shared" si="8"/>
        <v>63.86</v>
      </c>
      <c r="BU6" s="21">
        <f t="shared" si="8"/>
        <v>57.57</v>
      </c>
      <c r="BV6" s="21">
        <f t="shared" si="8"/>
        <v>65.39</v>
      </c>
      <c r="BW6" s="21">
        <f t="shared" si="8"/>
        <v>65.37</v>
      </c>
      <c r="BX6" s="21">
        <f t="shared" si="8"/>
        <v>68.11</v>
      </c>
      <c r="BY6" s="21">
        <f t="shared" si="8"/>
        <v>67.23</v>
      </c>
      <c r="BZ6" s="21">
        <f t="shared" si="8"/>
        <v>61.82</v>
      </c>
      <c r="CA6" s="20" t="str">
        <f>IF(CA7="","",IF(CA7="-","【-】","【"&amp;SUBSTITUTE(TEXT(CA7,"#,##0.00"),"-","△")&amp;"】"))</f>
        <v>【57.02】</v>
      </c>
      <c r="CB6" s="21">
        <f>IF(CB7="",NA(),CB7)</f>
        <v>276.63</v>
      </c>
      <c r="CC6" s="21">
        <f t="shared" ref="CC6:CK6" si="9">IF(CC7="",NA(),CC7)</f>
        <v>265.23</v>
      </c>
      <c r="CD6" s="21">
        <f t="shared" si="9"/>
        <v>301.83</v>
      </c>
      <c r="CE6" s="21">
        <f t="shared" si="9"/>
        <v>282.45</v>
      </c>
      <c r="CF6" s="21">
        <f t="shared" si="9"/>
        <v>260.94</v>
      </c>
      <c r="CG6" s="21">
        <f t="shared" si="9"/>
        <v>230.88</v>
      </c>
      <c r="CH6" s="21">
        <f t="shared" si="9"/>
        <v>228.99</v>
      </c>
      <c r="CI6" s="21">
        <f t="shared" si="9"/>
        <v>222.41</v>
      </c>
      <c r="CJ6" s="21">
        <f t="shared" si="9"/>
        <v>228.21</v>
      </c>
      <c r="CK6" s="21">
        <f t="shared" si="9"/>
        <v>246.9</v>
      </c>
      <c r="CL6" s="20" t="str">
        <f>IF(CL7="","",IF(CL7="-","【-】","【"&amp;SUBSTITUTE(TEXT(CL7,"#,##0.00"),"-","△")&amp;"】"))</f>
        <v>【273.68】</v>
      </c>
      <c r="CM6" s="21">
        <f>IF(CM7="",NA(),CM7)</f>
        <v>38.76</v>
      </c>
      <c r="CN6" s="21">
        <f t="shared" ref="CN6:CV6" si="10">IF(CN7="",NA(),CN7)</f>
        <v>36.26</v>
      </c>
      <c r="CO6" s="21">
        <f t="shared" si="10"/>
        <v>38.58</v>
      </c>
      <c r="CP6" s="21">
        <f t="shared" si="10"/>
        <v>37.76</v>
      </c>
      <c r="CQ6" s="21">
        <f t="shared" si="10"/>
        <v>35.83</v>
      </c>
      <c r="CR6" s="21">
        <f t="shared" si="10"/>
        <v>56.72</v>
      </c>
      <c r="CS6" s="21">
        <f t="shared" si="10"/>
        <v>54.06</v>
      </c>
      <c r="CT6" s="21">
        <f t="shared" si="10"/>
        <v>55.26</v>
      </c>
      <c r="CU6" s="21">
        <f t="shared" si="10"/>
        <v>54.54</v>
      </c>
      <c r="CV6" s="21">
        <f t="shared" si="10"/>
        <v>52.9</v>
      </c>
      <c r="CW6" s="20" t="str">
        <f>IF(CW7="","",IF(CW7="-","【-】","【"&amp;SUBSTITUTE(TEXT(CW7,"#,##0.00"),"-","△")&amp;"】"))</f>
        <v>【52.55】</v>
      </c>
      <c r="CX6" s="21">
        <f>IF(CX7="",NA(),CX7)</f>
        <v>86.4</v>
      </c>
      <c r="CY6" s="21">
        <f t="shared" ref="CY6:DG6" si="11">IF(CY7="",NA(),CY7)</f>
        <v>86.88</v>
      </c>
      <c r="CZ6" s="21">
        <f t="shared" si="11"/>
        <v>87.16</v>
      </c>
      <c r="DA6" s="21">
        <f t="shared" si="11"/>
        <v>88.09</v>
      </c>
      <c r="DB6" s="21">
        <f t="shared" si="11"/>
        <v>87.81</v>
      </c>
      <c r="DC6" s="21">
        <f t="shared" si="11"/>
        <v>90.04</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0.02</v>
      </c>
      <c r="EF6" s="21">
        <f t="shared" ref="EF6:EN6" si="14">IF(EF7="",NA(),EF7)</f>
        <v>0.13</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382027</v>
      </c>
      <c r="D7" s="23">
        <v>47</v>
      </c>
      <c r="E7" s="23">
        <v>17</v>
      </c>
      <c r="F7" s="23">
        <v>5</v>
      </c>
      <c r="G7" s="23">
        <v>0</v>
      </c>
      <c r="H7" s="23" t="s">
        <v>98</v>
      </c>
      <c r="I7" s="23" t="s">
        <v>99</v>
      </c>
      <c r="J7" s="23" t="s">
        <v>100</v>
      </c>
      <c r="K7" s="23" t="s">
        <v>101</v>
      </c>
      <c r="L7" s="23" t="s">
        <v>102</v>
      </c>
      <c r="M7" s="23" t="s">
        <v>103</v>
      </c>
      <c r="N7" s="24" t="s">
        <v>104</v>
      </c>
      <c r="O7" s="24" t="s">
        <v>105</v>
      </c>
      <c r="P7" s="24">
        <v>9.68</v>
      </c>
      <c r="Q7" s="24">
        <v>123.9</v>
      </c>
      <c r="R7" s="24">
        <v>3046</v>
      </c>
      <c r="S7" s="24">
        <v>151608</v>
      </c>
      <c r="T7" s="24">
        <v>419.21</v>
      </c>
      <c r="U7" s="24">
        <v>361.65</v>
      </c>
      <c r="V7" s="24">
        <v>14579</v>
      </c>
      <c r="W7" s="24">
        <v>6.59</v>
      </c>
      <c r="X7" s="24">
        <v>2212.29</v>
      </c>
      <c r="Y7" s="24">
        <v>62.72</v>
      </c>
      <c r="Z7" s="24">
        <v>88.86</v>
      </c>
      <c r="AA7" s="24">
        <v>87.86</v>
      </c>
      <c r="AB7" s="24">
        <v>85.99</v>
      </c>
      <c r="AC7" s="24">
        <v>84.71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4.9000000000000004</v>
      </c>
      <c r="BH7" s="24">
        <v>0</v>
      </c>
      <c r="BI7" s="24">
        <v>0</v>
      </c>
      <c r="BJ7" s="24">
        <v>0</v>
      </c>
      <c r="BK7" s="24">
        <v>654.91999999999996</v>
      </c>
      <c r="BL7" s="24">
        <v>654.71</v>
      </c>
      <c r="BM7" s="24">
        <v>783.8</v>
      </c>
      <c r="BN7" s="24">
        <v>778.81</v>
      </c>
      <c r="BO7" s="24">
        <v>718.49</v>
      </c>
      <c r="BP7" s="24">
        <v>809.19</v>
      </c>
      <c r="BQ7" s="24">
        <v>58.86</v>
      </c>
      <c r="BR7" s="24">
        <v>61.94</v>
      </c>
      <c r="BS7" s="24">
        <v>58.56</v>
      </c>
      <c r="BT7" s="24">
        <v>63.86</v>
      </c>
      <c r="BU7" s="24">
        <v>57.57</v>
      </c>
      <c r="BV7" s="24">
        <v>65.39</v>
      </c>
      <c r="BW7" s="24">
        <v>65.37</v>
      </c>
      <c r="BX7" s="24">
        <v>68.11</v>
      </c>
      <c r="BY7" s="24">
        <v>67.23</v>
      </c>
      <c r="BZ7" s="24">
        <v>61.82</v>
      </c>
      <c r="CA7" s="24">
        <v>57.02</v>
      </c>
      <c r="CB7" s="24">
        <v>276.63</v>
      </c>
      <c r="CC7" s="24">
        <v>265.23</v>
      </c>
      <c r="CD7" s="24">
        <v>301.83</v>
      </c>
      <c r="CE7" s="24">
        <v>282.45</v>
      </c>
      <c r="CF7" s="24">
        <v>260.94</v>
      </c>
      <c r="CG7" s="24">
        <v>230.88</v>
      </c>
      <c r="CH7" s="24">
        <v>228.99</v>
      </c>
      <c r="CI7" s="24">
        <v>222.41</v>
      </c>
      <c r="CJ7" s="24">
        <v>228.21</v>
      </c>
      <c r="CK7" s="24">
        <v>246.9</v>
      </c>
      <c r="CL7" s="24">
        <v>273.68</v>
      </c>
      <c r="CM7" s="24">
        <v>38.76</v>
      </c>
      <c r="CN7" s="24">
        <v>36.26</v>
      </c>
      <c r="CO7" s="24">
        <v>38.58</v>
      </c>
      <c r="CP7" s="24">
        <v>37.76</v>
      </c>
      <c r="CQ7" s="24">
        <v>35.83</v>
      </c>
      <c r="CR7" s="24">
        <v>56.72</v>
      </c>
      <c r="CS7" s="24">
        <v>54.06</v>
      </c>
      <c r="CT7" s="24">
        <v>55.26</v>
      </c>
      <c r="CU7" s="24">
        <v>54.54</v>
      </c>
      <c r="CV7" s="24">
        <v>52.9</v>
      </c>
      <c r="CW7" s="24">
        <v>52.55</v>
      </c>
      <c r="CX7" s="24">
        <v>86.4</v>
      </c>
      <c r="CY7" s="24">
        <v>86.88</v>
      </c>
      <c r="CZ7" s="24">
        <v>87.16</v>
      </c>
      <c r="DA7" s="24">
        <v>88.09</v>
      </c>
      <c r="DB7" s="24">
        <v>87.81</v>
      </c>
      <c r="DC7" s="24">
        <v>90.04</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0.02</v>
      </c>
      <c r="EF7" s="24">
        <v>0.13</v>
      </c>
      <c r="EG7" s="24">
        <v>0</v>
      </c>
      <c r="EH7" s="24">
        <v>0</v>
      </c>
      <c r="EI7" s="24">
        <v>0</v>
      </c>
      <c r="EJ7" s="24">
        <v>0.04</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dcterms:created xsi:type="dcterms:W3CDTF">2023-12-12T02:55:48Z</dcterms:created>
  <dcterms:modified xsi:type="dcterms:W3CDTF">2024-02-14T04:21:57Z</dcterms:modified>
  <cp:category>
  </cp:category>
</cp:coreProperties>
</file>