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07 経営比較分析表\R4分（R5文書に保存）\240116_公営企業に係る経営比較分析表（令和４年度決算）の分析等について\07 HP公表（最終版データ）\01_最終版（HP公表データ）\382027今治市\"/>
    </mc:Choice>
  </mc:AlternateContent>
  <xr:revisionPtr revIDLastSave="0" documentId="13_ncr:1_{59AEC6F8-B717-408D-BCF7-E0E915D98B4C}" xr6:coauthVersionLast="36" xr6:coauthVersionMax="36" xr10:uidLastSave="{00000000-0000-0000-0000-000000000000}"/>
  <workbookProtection workbookAlgorithmName="SHA-512" workbookHashValue="T1/X7CLbUd4LHnYOl2RrMAf4IC32HS7AIicGJWI96IQ1sWy98q7XtceduCeynU7wb+PfqHNC/I3y6ovdjpK57Q==" workbookSaltValue="M2iMQaOlMaIXMudfJPr5Rw==" workbookSpinCount="100000" lockStructure="1"/>
  <bookViews>
    <workbookView xWindow="0" yWindow="0" windowWidth="28800" windowHeight="1183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AT8" i="4" s="1"/>
  <c r="S6" i="5"/>
  <c r="AL8" i="4" s="1"/>
  <c r="R6" i="5"/>
  <c r="Q6" i="5"/>
  <c r="P6" i="5"/>
  <c r="P10" i="4" s="1"/>
  <c r="O6" i="5"/>
  <c r="I10" i="4" s="1"/>
  <c r="N6" i="5"/>
  <c r="M6" i="5"/>
  <c r="L6" i="5"/>
  <c r="W8" i="4" s="1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E86" i="4"/>
  <c r="AL10" i="4"/>
  <c r="AD10" i="4"/>
  <c r="W10" i="4"/>
  <c r="B10" i="4"/>
  <c r="BB8" i="4"/>
  <c r="AD8" i="4"/>
  <c r="B8" i="4"/>
</calcChain>
</file>

<file path=xl/sharedStrings.xml><?xml version="1.0" encoding="utf-8"?>
<sst xmlns="http://schemas.openxmlformats.org/spreadsheetml/2006/main" count="247" uniqueCount="120">
  <si>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</si>
  <si>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</si>
  <si>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</si>
  <si>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</si>
  <si>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</si>
  <si>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</si>
  <si>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</si>
  <si>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</si>
  <si>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</si>
  <si>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</si>
  <si>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</si>
  <si>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</si>
  <si>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</si>
  <si>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</si>
  <si>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</si>
  <si>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</si>
  <si>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</si>
  <si>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</si>
  <si>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</si>
  <si>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</si>
  <si>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</si>
  <si>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</si>
  <si>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</si>
  <si>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</si>
  <si>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</si>
  <si>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</si>
  <si>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</si>
  <si>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</si>
  <si>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</si>
  <si>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</si>
  <si>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</si>
  <si>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</si>
  <si>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</si>
  <si>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</si>
  <si>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</si>
  <si>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</si>
  <si>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</si>
  <si>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</si>
  <si>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</si>
  <si>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</si>
  <si>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</si>
  <si>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</si>
  <si>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</si>
  <si>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</si>
  <si>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</si>
  <si>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</si>
  <si>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</si>
  <si>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</si>
  <si>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</si>
  <si>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</si>
  <si>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</si>
  <si>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</si>
  <si>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</si>
  <si>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</si>
  <si>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</si>
  <si>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</si>
  <si>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</si>
  <si>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</si>
  <si>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</si>
  <si>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</si>
  <si>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</si>
  <si>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</si>
  <si>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</si>
  <si>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</si>
  <si>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</si>
  <si>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</si>
  <si>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</si>
  <si>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</si>
  <si>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</si>
  <si>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</si>
  <si>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</si>
  <si>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</si>
  <si>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</si>
  <si>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</si>
  <si>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</si>
  <si>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</si>
  <si>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</si>
  <si>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</si>
  <si>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</si>
  <si>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</si>
  <si>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</si>
  <si>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</si>
  <si>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</si>
  <si>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</si>
  <si>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</si>
  <si>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</si>
  <si>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</si>
  <si>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</si>
  <si>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</si>
  <si>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</si>
  <si>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</si>
  <si>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</si>
  <si>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</si>
  <si>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</si>
  <si>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</si>
  <si>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</si>
  <si>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</si>
  <si>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</si>
  <si>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今治市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</si>
  <si>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</si>
  <si>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</si>
  <si>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</si>
  <si>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</si>
  <si>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</si>
  <si>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</si>
  <si>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</si>
  <si>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</si>
  <si>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</si>
  <si>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</si>
  <si>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</si>
  <si>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</si>
  <si>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</si>
  <si>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</si>
  <si>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</si>
  <si>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</si>
  <si>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</si>
  <si>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</si>
  <si>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整備事業は完成しており、大規模な改修等も行っていないが、整備地区が島嶼部の小集落を中心とした過疎地域であるため、特に人口減少の影響を大きく受けている。
　令和5年度より地方公営企業法を適用し、令和5年3月31日をもって特別会計の打切り決算を行ったため、①の収益的収支比率について、対前年比37.21ポイントの改善となった。
　同様に⑤の経費回収率についても1.06ポイントの改善となったが、⑥の汚水処理原価が類似団体と比較して高いことなどから、類似団体平均値と比べて大幅に低くなっている。
　人口減少や節水機器の普及、社会情勢の変化による上水道使用量の減少等により施設利用率は、類似団体平均値と比べて低くなっているが、水洗化率については、類似団体平均値と比べて高くなっている。</t>
    <rPh sb="129" eb="132">
      <t>シュウエキテキ</t>
    </rPh>
    <rPh sb="132" eb="136">
      <t>シュウシヒリツ</t>
    </rPh>
    <rPh sb="155" eb="157">
      <t>カイゼン</t>
    </rPh>
    <rPh sb="169" eb="171">
      <t>ケイヒ</t>
    </rPh>
    <rPh sb="171" eb="173">
      <t>カイシュウ</t>
    </rPh>
    <rPh sb="173" eb="174">
      <t>リツ</t>
    </rPh>
    <phoneticPr fontId="4"/>
  </si>
  <si>
    <t>　整備事業は完了しているため、今後、汚水処理費用について逓減していくと考えている。
　また、資産の老朽化や人口減少等に伴う料金収入の減少に対応するため、策定した経営戦略に沿って、経営基盤強化と財政マネジメントの向上に努めるとともに、令和５年度から地方公営企業法を適用したことで、更なる経営の健全化を図っていく予定である。</t>
    <rPh sb="123" eb="125">
      <t>チホウ</t>
    </rPh>
    <rPh sb="125" eb="127">
      <t>コウエイ</t>
    </rPh>
    <rPh sb="127" eb="129">
      <t>キギョウ</t>
    </rPh>
    <rPh sb="129" eb="130">
      <t>ホウ</t>
    </rPh>
    <rPh sb="131" eb="133">
      <t>テキヨウ</t>
    </rPh>
    <phoneticPr fontId="4"/>
  </si>
  <si>
    <t>　供用開始から15年以上経過し、ブロアの故障があるが、修繕や取替で対応している。</t>
    <rPh sb="9" eb="10">
      <t>ネン</t>
    </rPh>
    <rPh sb="10" eb="12">
      <t>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</si>
</sst>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65-4255-A1E5-18E76194B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5-4255-A1E5-18E76194B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17.86</c:v>
                </c:pt>
                <c:pt idx="1">
                  <c:v>17.86</c:v>
                </c:pt>
                <c:pt idx="2">
                  <c:v>16.07</c:v>
                </c:pt>
                <c:pt idx="3">
                  <c:v>16.07</c:v>
                </c:pt>
                <c:pt idx="4">
                  <c:v>16.07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C-499F-8DCD-C132ADF60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54.93</c:v>
                </c:pt>
                <c:pt idx="1">
                  <c:v>55.96</c:v>
                </c:pt>
                <c:pt idx="2">
                  <c:v>56.45</c:v>
                </c:pt>
                <c:pt idx="3">
                  <c:v>56.52</c:v>
                </c:pt>
                <c:pt idx="4">
                  <c:v>88.45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C-499F-8DCD-C132ADF60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98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6-48A8-9C41-8BC56E74F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65.569999999999993</c:v>
                </c:pt>
                <c:pt idx="1">
                  <c:v>60.12</c:v>
                </c:pt>
                <c:pt idx="2">
                  <c:v>54.99</c:v>
                </c:pt>
                <c:pt idx="3">
                  <c:v>88.43</c:v>
                </c:pt>
                <c:pt idx="4">
                  <c:v>90.34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6-48A8-9C41-8BC56E74F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63.63</c:v>
                </c:pt>
                <c:pt idx="1">
                  <c:v>100</c:v>
                </c:pt>
                <c:pt idx="2">
                  <c:v>99.79</c:v>
                </c:pt>
                <c:pt idx="3">
                  <c:v>99.77</c:v>
                </c:pt>
                <c:pt idx="4">
                  <c:v>136.97999999999999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5-4E62-8FF2-2AE89D7EC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5-4E62-8FF2-2AE89D7EC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75-408D-9AF1-5E0038CF6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5-408D-9AF1-5E0038CF6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9-4183-8CB4-CBC81AE94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9-4183-8CB4-CBC81AE94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9-4E2F-8AF0-CE67A8672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9-4E2F-8AF0-CE67A8672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F-4385-A9A9-A5A5D125A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F-4385-A9A9-A5A5D125A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0-4232-A428-A3751AEE4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386.46</c:v>
                </c:pt>
                <c:pt idx="1">
                  <c:v>421.25</c:v>
                </c:pt>
                <c:pt idx="2">
                  <c:v>398.42</c:v>
                </c:pt>
                <c:pt idx="3">
                  <c:v>294.08999999999997</c:v>
                </c:pt>
                <c:pt idx="4">
                  <c:v>294.08999999999997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0-4232-A428-A3751AEE4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14.99</c:v>
                </c:pt>
                <c:pt idx="1">
                  <c:v>16.559999999999999</c:v>
                </c:pt>
                <c:pt idx="2">
                  <c:v>18.059999999999999</c:v>
                </c:pt>
                <c:pt idx="3">
                  <c:v>14.99</c:v>
                </c:pt>
                <c:pt idx="4">
                  <c:v>16.05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5-476B-A88A-9F28318D5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55.85</c:v>
                </c:pt>
                <c:pt idx="1">
                  <c:v>53.23</c:v>
                </c:pt>
                <c:pt idx="2">
                  <c:v>50.7</c:v>
                </c:pt>
                <c:pt idx="3">
                  <c:v>60</c:v>
                </c:pt>
                <c:pt idx="4">
                  <c:v>59.01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5-476B-A88A-9F28318D5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1117.71</c:v>
                </c:pt>
                <c:pt idx="1">
                  <c:v>1053.0899999999999</c:v>
                </c:pt>
                <c:pt idx="2">
                  <c:v>1112.01</c:v>
                </c:pt>
                <c:pt idx="3">
                  <c:v>1336.18</c:v>
                </c:pt>
                <c:pt idx="4">
                  <c:v>1086.01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E-471E-93C3-D3DA626D4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287.91000000000003</c:v>
                </c:pt>
                <c:pt idx="1">
                  <c:v>283.3</c:v>
                </c:pt>
                <c:pt idx="2">
                  <c:v>289.81</c:v>
                </c:pt>
                <c:pt idx="3">
                  <c:v>282.70999999999998</c:v>
                </c:pt>
                <c:pt idx="4">
                  <c:v>291.82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E-471E-93C3-D3DA626D4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愛媛県　今治市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3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7</v>
      </c>
      <c r="AU7" s="51"/>
      <c r="AV7" s="51"/>
      <c r="AW7" s="51"/>
      <c r="AX7" s="51"/>
      <c r="AY7" s="51"/>
      <c r="AZ7" s="51"/>
      <c r="BA7" s="51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特定地域生活排水処理</v>
      </c>
      <c r="Q8" s="65"/>
      <c r="R8" s="65"/>
      <c r="S8" s="65"/>
      <c r="T8" s="65"/>
      <c r="U8" s="65"/>
      <c r="V8" s="65"/>
      <c r="W8" s="65" t="str">
        <f>データ!L6</f>
        <v>K2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5">
        <f>データ!S6</f>
        <v>151608</v>
      </c>
      <c r="AM8" s="45"/>
      <c r="AN8" s="45"/>
      <c r="AO8" s="45"/>
      <c r="AP8" s="45"/>
      <c r="AQ8" s="45"/>
      <c r="AR8" s="45"/>
      <c r="AS8" s="45"/>
      <c r="AT8" s="46">
        <f>データ!T6</f>
        <v>419.21</v>
      </c>
      <c r="AU8" s="46"/>
      <c r="AV8" s="46"/>
      <c r="AW8" s="46"/>
      <c r="AX8" s="46"/>
      <c r="AY8" s="46"/>
      <c r="AZ8" s="46"/>
      <c r="BA8" s="46"/>
      <c r="BB8" s="46">
        <f>データ!U6</f>
        <v>361.65</v>
      </c>
      <c r="BC8" s="46"/>
      <c r="BD8" s="46"/>
      <c r="BE8" s="46"/>
      <c r="BF8" s="46"/>
      <c r="BG8" s="46"/>
      <c r="BH8" s="46"/>
      <c r="BI8" s="46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51" t="s">
        <v>12</v>
      </c>
      <c r="C9" s="51"/>
      <c r="D9" s="51"/>
      <c r="E9" s="51"/>
      <c r="F9" s="51"/>
      <c r="G9" s="51"/>
      <c r="H9" s="51"/>
      <c r="I9" s="51" t="s">
        <v>13</v>
      </c>
      <c r="J9" s="51"/>
      <c r="K9" s="51"/>
      <c r="L9" s="51"/>
      <c r="M9" s="51"/>
      <c r="N9" s="51"/>
      <c r="O9" s="51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51" t="s">
        <v>16</v>
      </c>
      <c r="AE9" s="51"/>
      <c r="AF9" s="51"/>
      <c r="AG9" s="51"/>
      <c r="AH9" s="51"/>
      <c r="AI9" s="51"/>
      <c r="AJ9" s="51"/>
      <c r="AK9" s="3"/>
      <c r="AL9" s="51" t="s">
        <v>17</v>
      </c>
      <c r="AM9" s="51"/>
      <c r="AN9" s="51"/>
      <c r="AO9" s="51"/>
      <c r="AP9" s="51"/>
      <c r="AQ9" s="51"/>
      <c r="AR9" s="51"/>
      <c r="AS9" s="51"/>
      <c r="AT9" s="51" t="s">
        <v>18</v>
      </c>
      <c r="AU9" s="51"/>
      <c r="AV9" s="51"/>
      <c r="AW9" s="51"/>
      <c r="AX9" s="51"/>
      <c r="AY9" s="51"/>
      <c r="AZ9" s="51"/>
      <c r="BA9" s="51"/>
      <c r="BB9" s="51" t="s">
        <v>19</v>
      </c>
      <c r="BC9" s="51"/>
      <c r="BD9" s="51"/>
      <c r="BE9" s="51"/>
      <c r="BF9" s="51"/>
      <c r="BG9" s="51"/>
      <c r="BH9" s="51"/>
      <c r="BI9" s="51"/>
      <c r="BJ9" s="3"/>
      <c r="BK9" s="3"/>
      <c r="BL9" s="52" t="s">
        <v>20</v>
      </c>
      <c r="BM9" s="53"/>
      <c r="BN9" s="54" t="s">
        <v>21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0.03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45">
        <f>データ!R6</f>
        <v>3046</v>
      </c>
      <c r="AE10" s="45"/>
      <c r="AF10" s="45"/>
      <c r="AG10" s="45"/>
      <c r="AH10" s="45"/>
      <c r="AI10" s="45"/>
      <c r="AJ10" s="45"/>
      <c r="AK10" s="2"/>
      <c r="AL10" s="45">
        <f>データ!V6</f>
        <v>44</v>
      </c>
      <c r="AM10" s="45"/>
      <c r="AN10" s="45"/>
      <c r="AO10" s="45"/>
      <c r="AP10" s="45"/>
      <c r="AQ10" s="45"/>
      <c r="AR10" s="45"/>
      <c r="AS10" s="45"/>
      <c r="AT10" s="46">
        <f>データ!W6</f>
        <v>0.02</v>
      </c>
      <c r="AU10" s="46"/>
      <c r="AV10" s="46"/>
      <c r="AW10" s="46"/>
      <c r="AX10" s="46"/>
      <c r="AY10" s="46"/>
      <c r="AZ10" s="46"/>
      <c r="BA10" s="46"/>
      <c r="BB10" s="46">
        <f>データ!X6</f>
        <v>2200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22</v>
      </c>
      <c r="BM10" s="48"/>
      <c r="BN10" s="49" t="s">
        <v>23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117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80" t="s">
        <v>119</v>
      </c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80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80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80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80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80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80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80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80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80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80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80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2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80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2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80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2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80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80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83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5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118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【307.39】</v>
      </c>
      <c r="I86" s="12" t="str">
        <f>データ!CA6</f>
        <v>【57.03】</v>
      </c>
      <c r="J86" s="12" t="str">
        <f>データ!CL6</f>
        <v>【294.83】</v>
      </c>
      <c r="K86" s="12" t="str">
        <f>データ!CW6</f>
        <v>【84.27】</v>
      </c>
      <c r="L86" s="12" t="str">
        <f>データ!DH6</f>
        <v>【86.02】</v>
      </c>
      <c r="M86" s="12" t="s">
        <v>44</v>
      </c>
      <c r="N86" s="12" t="s">
        <v>44</v>
      </c>
      <c r="O86" s="12" t="str">
        <f>データ!EO6</f>
        <v>【-】</v>
      </c>
    </row>
  </sheetData>
  <sheetProtection algorithmName="SHA-512" hashValue="/WfENih/R0KqOi93oadViEkR9iQJxLaZ9neIHlPe6hDREqlWIpYm+4fNNluI+OQ2boeKJ3MtzaXKSM8iSKOF7A==" saltValue="1IvV0vZIGi9W+aURC2Q63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2022</v>
      </c>
      <c r="C6" s="19">
        <f t="shared" ref="C6:X6" si="3">C7</f>
        <v>382027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愛媛県　今治市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0.03</v>
      </c>
      <c r="Q6" s="20">
        <f t="shared" si="3"/>
        <v>100</v>
      </c>
      <c r="R6" s="20">
        <f t="shared" si="3"/>
        <v>3046</v>
      </c>
      <c r="S6" s="20">
        <f t="shared" si="3"/>
        <v>151608</v>
      </c>
      <c r="T6" s="20">
        <f t="shared" si="3"/>
        <v>419.21</v>
      </c>
      <c r="U6" s="20">
        <f t="shared" si="3"/>
        <v>361.65</v>
      </c>
      <c r="V6" s="20">
        <f t="shared" si="3"/>
        <v>44</v>
      </c>
      <c r="W6" s="20">
        <f t="shared" si="3"/>
        <v>0.02</v>
      </c>
      <c r="X6" s="20">
        <f t="shared" si="3"/>
        <v>2200</v>
      </c>
      <c r="Y6" s="21">
        <f>IF(Y7="",NA(),Y7)</f>
        <v>63.63</v>
      </c>
      <c r="Z6" s="21">
        <f t="shared" ref="Z6:AH6" si="4">IF(Z7="",NA(),Z7)</f>
        <v>100</v>
      </c>
      <c r="AA6" s="21">
        <f t="shared" si="4"/>
        <v>99.79</v>
      </c>
      <c r="AB6" s="21">
        <f t="shared" si="4"/>
        <v>99.77</v>
      </c>
      <c r="AC6" s="21">
        <f t="shared" si="4"/>
        <v>136.97999999999999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386.46</v>
      </c>
      <c r="BL6" s="21">
        <f t="shared" si="7"/>
        <v>421.25</v>
      </c>
      <c r="BM6" s="21">
        <f t="shared" si="7"/>
        <v>398.42</v>
      </c>
      <c r="BN6" s="21">
        <f t="shared" si="7"/>
        <v>294.08999999999997</v>
      </c>
      <c r="BO6" s="21">
        <f t="shared" si="7"/>
        <v>294.08999999999997</v>
      </c>
      <c r="BP6" s="20" t="str">
        <f>IF(BP7="","",IF(BP7="-","【-】","【"&amp;SUBSTITUTE(TEXT(BP7,"#,##0.00"),"-","△")&amp;"】"))</f>
        <v>【307.39】</v>
      </c>
      <c r="BQ6" s="21">
        <f>IF(BQ7="",NA(),BQ7)</f>
        <v>14.99</v>
      </c>
      <c r="BR6" s="21">
        <f t="shared" ref="BR6:BZ6" si="8">IF(BR7="",NA(),BR7)</f>
        <v>16.559999999999999</v>
      </c>
      <c r="BS6" s="21">
        <f t="shared" si="8"/>
        <v>18.059999999999999</v>
      </c>
      <c r="BT6" s="21">
        <f t="shared" si="8"/>
        <v>14.99</v>
      </c>
      <c r="BU6" s="21">
        <f t="shared" si="8"/>
        <v>16.05</v>
      </c>
      <c r="BV6" s="21">
        <f t="shared" si="8"/>
        <v>55.85</v>
      </c>
      <c r="BW6" s="21">
        <f t="shared" si="8"/>
        <v>53.23</v>
      </c>
      <c r="BX6" s="21">
        <f t="shared" si="8"/>
        <v>50.7</v>
      </c>
      <c r="BY6" s="21">
        <f t="shared" si="8"/>
        <v>60</v>
      </c>
      <c r="BZ6" s="21">
        <f t="shared" si="8"/>
        <v>59.01</v>
      </c>
      <c r="CA6" s="20" t="str">
        <f>IF(CA7="","",IF(CA7="-","【-】","【"&amp;SUBSTITUTE(TEXT(CA7,"#,##0.00"),"-","△")&amp;"】"))</f>
        <v>【57.03】</v>
      </c>
      <c r="CB6" s="21">
        <f>IF(CB7="",NA(),CB7)</f>
        <v>1117.71</v>
      </c>
      <c r="CC6" s="21">
        <f t="shared" ref="CC6:CK6" si="9">IF(CC7="",NA(),CC7)</f>
        <v>1053.0899999999999</v>
      </c>
      <c r="CD6" s="21">
        <f t="shared" si="9"/>
        <v>1112.01</v>
      </c>
      <c r="CE6" s="21">
        <f t="shared" si="9"/>
        <v>1336.18</v>
      </c>
      <c r="CF6" s="21">
        <f t="shared" si="9"/>
        <v>1086.01</v>
      </c>
      <c r="CG6" s="21">
        <f t="shared" si="9"/>
        <v>287.91000000000003</v>
      </c>
      <c r="CH6" s="21">
        <f t="shared" si="9"/>
        <v>283.3</v>
      </c>
      <c r="CI6" s="21">
        <f t="shared" si="9"/>
        <v>289.81</v>
      </c>
      <c r="CJ6" s="21">
        <f t="shared" si="9"/>
        <v>282.70999999999998</v>
      </c>
      <c r="CK6" s="21">
        <f t="shared" si="9"/>
        <v>291.82</v>
      </c>
      <c r="CL6" s="20" t="str">
        <f>IF(CL7="","",IF(CL7="-","【-】","【"&amp;SUBSTITUTE(TEXT(CL7,"#,##0.00"),"-","△")&amp;"】"))</f>
        <v>【294.83】</v>
      </c>
      <c r="CM6" s="21">
        <f>IF(CM7="",NA(),CM7)</f>
        <v>17.86</v>
      </c>
      <c r="CN6" s="21">
        <f t="shared" ref="CN6:CV6" si="10">IF(CN7="",NA(),CN7)</f>
        <v>17.86</v>
      </c>
      <c r="CO6" s="21">
        <f t="shared" si="10"/>
        <v>16.07</v>
      </c>
      <c r="CP6" s="21">
        <f t="shared" si="10"/>
        <v>16.07</v>
      </c>
      <c r="CQ6" s="21">
        <f t="shared" si="10"/>
        <v>16.07</v>
      </c>
      <c r="CR6" s="21">
        <f t="shared" si="10"/>
        <v>54.93</v>
      </c>
      <c r="CS6" s="21">
        <f t="shared" si="10"/>
        <v>55.96</v>
      </c>
      <c r="CT6" s="21">
        <f t="shared" si="10"/>
        <v>56.45</v>
      </c>
      <c r="CU6" s="21">
        <f t="shared" si="10"/>
        <v>56.52</v>
      </c>
      <c r="CV6" s="21">
        <f t="shared" si="10"/>
        <v>88.45</v>
      </c>
      <c r="CW6" s="20" t="str">
        <f>IF(CW7="","",IF(CW7="-","【-】","【"&amp;SUBSTITUTE(TEXT(CW7,"#,##0.00"),"-","△")&amp;"】"))</f>
        <v>【84.27】</v>
      </c>
      <c r="CX6" s="21">
        <f>IF(CX7="",NA(),CX7)</f>
        <v>98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65.569999999999993</v>
      </c>
      <c r="DD6" s="21">
        <f t="shared" si="11"/>
        <v>60.12</v>
      </c>
      <c r="DE6" s="21">
        <f t="shared" si="11"/>
        <v>54.99</v>
      </c>
      <c r="DF6" s="21">
        <f t="shared" si="11"/>
        <v>88.43</v>
      </c>
      <c r="DG6" s="21">
        <f t="shared" si="11"/>
        <v>90.34</v>
      </c>
      <c r="DH6" s="20" t="str">
        <f>IF(DH7="","",IF(DH7="-","【-】","【"&amp;SUBSTITUTE(TEXT(DH7,"#,##0.00"),"-","△")&amp;"】"))</f>
        <v>【86.02】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2022</v>
      </c>
      <c r="C7" s="23">
        <v>382027</v>
      </c>
      <c r="D7" s="23">
        <v>47</v>
      </c>
      <c r="E7" s="23">
        <v>18</v>
      </c>
      <c r="F7" s="23">
        <v>0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0.03</v>
      </c>
      <c r="Q7" s="24">
        <v>100</v>
      </c>
      <c r="R7" s="24">
        <v>3046</v>
      </c>
      <c r="S7" s="24">
        <v>151608</v>
      </c>
      <c r="T7" s="24">
        <v>419.21</v>
      </c>
      <c r="U7" s="24">
        <v>361.65</v>
      </c>
      <c r="V7" s="24">
        <v>44</v>
      </c>
      <c r="W7" s="24">
        <v>0.02</v>
      </c>
      <c r="X7" s="24">
        <v>2200</v>
      </c>
      <c r="Y7" s="24">
        <v>63.63</v>
      </c>
      <c r="Z7" s="24">
        <v>100</v>
      </c>
      <c r="AA7" s="24">
        <v>99.79</v>
      </c>
      <c r="AB7" s="24">
        <v>99.77</v>
      </c>
      <c r="AC7" s="24">
        <v>136.97999999999999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386.46</v>
      </c>
      <c r="BL7" s="24">
        <v>421.25</v>
      </c>
      <c r="BM7" s="24">
        <v>398.42</v>
      </c>
      <c r="BN7" s="24">
        <v>294.08999999999997</v>
      </c>
      <c r="BO7" s="24">
        <v>294.08999999999997</v>
      </c>
      <c r="BP7" s="24">
        <v>307.39</v>
      </c>
      <c r="BQ7" s="24">
        <v>14.99</v>
      </c>
      <c r="BR7" s="24">
        <v>16.559999999999999</v>
      </c>
      <c r="BS7" s="24">
        <v>18.059999999999999</v>
      </c>
      <c r="BT7" s="24">
        <v>14.99</v>
      </c>
      <c r="BU7" s="24">
        <v>16.05</v>
      </c>
      <c r="BV7" s="24">
        <v>55.85</v>
      </c>
      <c r="BW7" s="24">
        <v>53.23</v>
      </c>
      <c r="BX7" s="24">
        <v>50.7</v>
      </c>
      <c r="BY7" s="24">
        <v>60</v>
      </c>
      <c r="BZ7" s="24">
        <v>59.01</v>
      </c>
      <c r="CA7" s="24">
        <v>57.03</v>
      </c>
      <c r="CB7" s="24">
        <v>1117.71</v>
      </c>
      <c r="CC7" s="24">
        <v>1053.0899999999999</v>
      </c>
      <c r="CD7" s="24">
        <v>1112.01</v>
      </c>
      <c r="CE7" s="24">
        <v>1336.18</v>
      </c>
      <c r="CF7" s="24">
        <v>1086.01</v>
      </c>
      <c r="CG7" s="24">
        <v>287.91000000000003</v>
      </c>
      <c r="CH7" s="24">
        <v>283.3</v>
      </c>
      <c r="CI7" s="24">
        <v>289.81</v>
      </c>
      <c r="CJ7" s="24">
        <v>282.70999999999998</v>
      </c>
      <c r="CK7" s="24">
        <v>291.82</v>
      </c>
      <c r="CL7" s="24">
        <v>294.83</v>
      </c>
      <c r="CM7" s="24">
        <v>17.86</v>
      </c>
      <c r="CN7" s="24">
        <v>17.86</v>
      </c>
      <c r="CO7" s="24">
        <v>16.07</v>
      </c>
      <c r="CP7" s="24">
        <v>16.07</v>
      </c>
      <c r="CQ7" s="24">
        <v>16.07</v>
      </c>
      <c r="CR7" s="24">
        <v>54.93</v>
      </c>
      <c r="CS7" s="24">
        <v>55.96</v>
      </c>
      <c r="CT7" s="24">
        <v>56.45</v>
      </c>
      <c r="CU7" s="24">
        <v>56.52</v>
      </c>
      <c r="CV7" s="24">
        <v>88.45</v>
      </c>
      <c r="CW7" s="24">
        <v>84.27</v>
      </c>
      <c r="CX7" s="24">
        <v>98</v>
      </c>
      <c r="CY7" s="24">
        <v>100</v>
      </c>
      <c r="CZ7" s="24">
        <v>100</v>
      </c>
      <c r="DA7" s="24">
        <v>100</v>
      </c>
      <c r="DB7" s="24">
        <v>100</v>
      </c>
      <c r="DC7" s="24">
        <v>65.569999999999993</v>
      </c>
      <c r="DD7" s="24">
        <v>60.12</v>
      </c>
      <c r="DE7" s="24">
        <v>54.99</v>
      </c>
      <c r="DF7" s="24">
        <v>88.43</v>
      </c>
      <c r="DG7" s="24">
        <v>90.34</v>
      </c>
      <c r="DH7" s="24">
        <v>86.02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 t="s">
        <v>104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 t="s">
        <v>104</v>
      </c>
      <c r="EO7" s="24" t="s">
        <v>104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114</v>
      </c>
      <c r="E13" t="s">
        <v>114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dcterms:created xsi:type="dcterms:W3CDTF">2023-12-12T03:00:50Z</dcterms:created>
  <dcterms:modified xsi:type="dcterms:W3CDTF">2024-02-26T01:55:06Z</dcterms:modified>
  <cp:category/>
</cp:coreProperties>
</file>