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7 HP公表（最終版データ）\01_最終版（HP公表データ）\384224内子町\"/>
    </mc:Choice>
  </mc:AlternateContent>
  <xr:revisionPtr revIDLastSave="0" documentId="13_ncr:1_{36E7C0D4-0BAE-48B4-9963-66127CB70242}" xr6:coauthVersionLast="36" xr6:coauthVersionMax="36" xr10:uidLastSave="{00000000-0000-0000-0000-000000000000}"/>
  <workbookProtection workbookAlgorithmName="SHA-512" workbookHashValue="apv9AYLIs+2PSrI4en14NnHMfDJrqus973X0ZFKC6dA14muoah5MFE+um+lLhp9knEtgn62nB2OHDndhw0qM/g==" workbookSaltValue="NL2RRxM0mRu4PWDYgwupiA==" workbookSpinCount="100000" lockStructure="1"/>
  <bookViews>
    <workbookView xWindow="0" yWindow="0" windowWidth="15360" windowHeight="763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AT8" i="4" s="1"/>
  <c r="S6" i="5"/>
  <c r="AL8" i="4" s="1"/>
  <c r="R6" i="5"/>
  <c r="Q6" i="5"/>
  <c r="W10" i="4" s="1"/>
  <c r="P6" i="5"/>
  <c r="O6" i="5"/>
  <c r="N6" i="5"/>
  <c r="M6" i="5"/>
  <c r="L6" i="5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G85" i="4"/>
  <c r="E85" i="4"/>
  <c r="BB10" i="4"/>
  <c r="AT10" i="4"/>
  <c r="AD10" i="4"/>
  <c r="P10" i="4"/>
  <c r="I10" i="4"/>
  <c r="B10" i="4"/>
  <c r="BB8" i="4"/>
  <c r="AD8" i="4"/>
  <c r="W8" i="4"/>
  <c r="P8" i="4"/>
</calcChain>
</file>

<file path=xl/sharedStrings.xml><?xml version="1.0" encoding="utf-8"?>
<sst xmlns="http://schemas.openxmlformats.org/spreadsheetml/2006/main" count="231" uniqueCount="117">
  <si>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</si>
  <si>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</si>
  <si>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</si>
  <si>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</si>
  <si>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</si>
  <si>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</si>
  <si>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</si>
  <si>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</si>
  <si>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</si>
  <si>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</si>
  <si>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</si>
  <si>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</si>
  <si>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</si>
  <si>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</si>
  <si>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</si>
  <si>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</si>
  <si>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</si>
  <si>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</si>
  <si>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</si>
  <si>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</si>
  <si>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</si>
  <si>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</si>
  <si>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</si>
  <si>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</si>
  <si>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</si>
  <si>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</si>
  <si>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</si>
  <si>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</si>
  <si>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</si>
  <si>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</si>
  <si>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</si>
  <si>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</si>
  <si>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</si>
  <si>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</si>
  <si>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</si>
  <si>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</si>
  <si>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</si>
  <si>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</si>
  <si>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</si>
  <si>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</si>
  <si>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</si>
  <si>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</si>
  <si>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</si>
  <si>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</si>
  <si>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</si>
  <si>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</si>
  <si>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</si>
  <si>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</si>
  <si>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</si>
  <si>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</si>
  <si>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</si>
  <si>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</si>
  <si>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</si>
  <si>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</si>
  <si>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</si>
  <si>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</si>
  <si>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</si>
  <si>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</si>
  <si>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</si>
  <si>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</si>
  <si>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</si>
  <si>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</si>
  <si>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</si>
  <si>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</si>
  <si>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</si>
  <si>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</si>
  <si>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</si>
  <si>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</si>
  <si>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</si>
  <si>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</si>
  <si>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</si>
  <si>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</si>
  <si>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</si>
  <si>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</si>
  <si>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</si>
  <si>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</si>
  <si>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</si>
  <si>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</si>
  <si>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</si>
  <si>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</si>
  <si>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</si>
  <si>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</si>
  <si>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</si>
  <si>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</si>
  <si>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</si>
  <si>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</si>
  <si>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</si>
  <si>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</si>
  <si>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</si>
  <si>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</si>
  <si>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</si>
  <si>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</si>
  <si>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</si>
  <si>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</si>
  <si>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</si>
  <si>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</si>
  <si>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内子町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</si>
  <si>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</si>
  <si>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</si>
  <si>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</si>
  <si>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</si>
  <si>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</si>
  <si>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</si>
  <si>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</si>
  <si>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</si>
  <si>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</si>
  <si>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</si>
  <si>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</si>
  <si>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</si>
  <si>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</si>
  <si>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</si>
  <si>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</si>
  <si>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</si>
  <si>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</si>
  <si>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管渠施設については、供用開始（平成11年）から約20年が経過しているが、耐用年数（50年）から見てもまだ十分な期間があり、現状として、管渠の更新・老朽化対策は実施していない。しかし、浄化センター内に設置されている機械・設備については、経年等による機能の低下が発現し始める時期にある。
　今後は、「ストックマネジメント計画」に基づき、計画的な下水道施設の改築更新を進めていく。</t>
    <phoneticPr fontId="4"/>
  </si>
  <si>
    <t>　平成29年度から公営企業法を適用し、安定的な経営を目指しているが、依然、一般会計からの繰入金に頼らなければならない状況である。加えて、人口減少や施設の老朽化が進み、料金収入の減少や更新需要の増加が見込まれ、脆弱な経営基盤の強化が今後の急務な課題である。そのために、令和４年度より料金改定に向けた分析、検討を行い、経営の合理化はもとより、下水道普及率や水洗化率の向上とともに、収益の確保を図り、長期的に安定したサービスの提供に向け、経営基盤の強化を目指していく。</t>
    <rPh sb="133" eb="135">
      <t>レイワ</t>
    </rPh>
    <rPh sb="136" eb="138">
      <t>ネンド</t>
    </rPh>
    <rPh sb="140" eb="142">
      <t>リョウキン</t>
    </rPh>
    <rPh sb="142" eb="144">
      <t>カイテイ</t>
    </rPh>
    <rPh sb="145" eb="146">
      <t>ム</t>
    </rPh>
    <rPh sb="148" eb="150">
      <t>ブンセキ</t>
    </rPh>
    <rPh sb="151" eb="153">
      <t>ケントウ</t>
    </rPh>
    <rPh sb="154" eb="155">
      <t>オコナ</t>
    </rPh>
    <phoneticPr fontId="4"/>
  </si>
  <si>
    <t>　①経常収支比率は、類似団体の平均を下回っているが、一般的に安定していると言える。しかしながら、経費の大半を料金収入以外の収入（一般会計補助金）で賄っており、使用料の見直しを検討する必要がある。
　⑥汚水処理原価は増加し、類似団体を大きく上回っている。
　③流動比率および⑤経費回収率についても、100%を下回っており、特に経費回収率は類似団体を下回っている。
　②累積欠損金比率は０％であるが、使用料改定を含めた収益の確保等、経営の効率化が必要である。
　④企業債残高対事業規模比率は、類似団体を遙かに上回っており、企業債償還残高削減のため、今後も積極的に債務の償還を進めていく。
　⑦施設利用率は、例年30%前半と類似団体の平均値を下回っており、処理能力に余裕がある。今後、大きな水量増加は見込めないため、施設活用については、更新等の計画で慎重に検討したい。
　⑧水洗化率は、上昇傾向であり、今後も接続勧誘を行いさらなるアップを目指す。</t>
    <rPh sb="107" eb="109">
      <t>ゾウカ</t>
    </rPh>
    <rPh sb="111" eb="113">
      <t>ルイジ</t>
    </rPh>
    <rPh sb="113" eb="115">
      <t>ダンタイ</t>
    </rPh>
    <rPh sb="116" eb="117">
      <t>オオ</t>
    </rPh>
    <rPh sb="119" eb="121">
      <t>ウワマワ</t>
    </rPh>
    <rPh sb="160" eb="161">
      <t>トク</t>
    </rPh>
    <rPh sb="162" eb="164">
      <t>ケイヒ</t>
    </rPh>
    <rPh sb="164" eb="167">
      <t>カイシュウリツ</t>
    </rPh>
    <rPh sb="173" eb="175">
      <t>シタマワ</t>
    </rPh>
    <rPh sb="183" eb="185">
      <t>ルイセキ</t>
    </rPh>
    <rPh sb="185" eb="187">
      <t>ケッソン</t>
    </rPh>
    <rPh sb="187" eb="188">
      <t>キン</t>
    </rPh>
    <rPh sb="188" eb="190">
      <t>ヒリツ</t>
    </rPh>
    <rPh sb="198" eb="201">
      <t>シヨウリョウ</t>
    </rPh>
    <rPh sb="201" eb="203">
      <t>カイテイ</t>
    </rPh>
    <rPh sb="204" eb="205">
      <t>フク</t>
    </rPh>
    <rPh sb="390" eb="392">
      <t>ジョウショウ</t>
    </rPh>
    <rPh sb="392" eb="394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</si>
</sst>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5-42D9-8023-4F8887528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0.15</c:v>
                </c:pt>
                <c:pt idx="2">
                  <c:v>1.65</c:v>
                </c:pt>
                <c:pt idx="3">
                  <c:v>0.14000000000000001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5-42D9-8023-4F8887528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34.67</c:v>
                </c:pt>
                <c:pt idx="1">
                  <c:v>33.79</c:v>
                </c:pt>
                <c:pt idx="2">
                  <c:v>34.21</c:v>
                </c:pt>
                <c:pt idx="3">
                  <c:v>34.520000000000003</c:v>
                </c:pt>
                <c:pt idx="4">
                  <c:v>33.93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1-4E6E-8F6D-97BE7C85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52.58</c:v>
                </c:pt>
                <c:pt idx="1">
                  <c:v>50.94</c:v>
                </c:pt>
                <c:pt idx="2">
                  <c:v>50.53</c:v>
                </c:pt>
                <c:pt idx="3">
                  <c:v>51.42</c:v>
                </c:pt>
                <c:pt idx="4">
                  <c:v>48.95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1-4E6E-8F6D-97BE7C85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85.58</c:v>
                </c:pt>
                <c:pt idx="1">
                  <c:v>86.34</c:v>
                </c:pt>
                <c:pt idx="2">
                  <c:v>86.58</c:v>
                </c:pt>
                <c:pt idx="3">
                  <c:v>87.95</c:v>
                </c:pt>
                <c:pt idx="4">
                  <c:v>89.1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A-4E55-8A87-D18EABED8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83.02</c:v>
                </c:pt>
                <c:pt idx="1">
                  <c:v>82.55</c:v>
                </c:pt>
                <c:pt idx="2">
                  <c:v>82.08</c:v>
                </c:pt>
                <c:pt idx="3">
                  <c:v>81.34</c:v>
                </c:pt>
                <c:pt idx="4">
                  <c:v>81.14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A-4E55-8A87-D18EABED8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100.33</c:v>
                </c:pt>
                <c:pt idx="1">
                  <c:v>101.77</c:v>
                </c:pt>
                <c:pt idx="2">
                  <c:v>98.75</c:v>
                </c:pt>
                <c:pt idx="3">
                  <c:v>100.22</c:v>
                </c:pt>
                <c:pt idx="4">
                  <c:v>100.19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C-4E92-9E67-2109878D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104.14</c:v>
                </c:pt>
                <c:pt idx="1">
                  <c:v>106.57</c:v>
                </c:pt>
                <c:pt idx="2">
                  <c:v>107.21</c:v>
                </c:pt>
                <c:pt idx="3">
                  <c:v>107.08</c:v>
                </c:pt>
                <c:pt idx="4">
                  <c:v>106.08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C-4E92-9E67-2109878D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7.51</c:v>
                </c:pt>
                <c:pt idx="1">
                  <c:v>10.91</c:v>
                </c:pt>
                <c:pt idx="2">
                  <c:v>14.18</c:v>
                </c:pt>
                <c:pt idx="3">
                  <c:v>17.260000000000002</c:v>
                </c:pt>
                <c:pt idx="4">
                  <c:v>20.22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D-4384-B2F6-AA41D65E3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15.95</c:v>
                </c:pt>
                <c:pt idx="1">
                  <c:v>15.85</c:v>
                </c:pt>
                <c:pt idx="2">
                  <c:v>12.7</c:v>
                </c:pt>
                <c:pt idx="3">
                  <c:v>14.65</c:v>
                </c:pt>
                <c:pt idx="4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D-4384-B2F6-AA41D65E3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1-4246-9B19-4B2E67D65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</c:v>
                </c:pt>
                <c:pt idx="4" formatCode="#,##0.00;&quot;△&quot;#,##0.00;&quot;-&quot;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1-4246-9B19-4B2E67D65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0-4E69-A014-FBE2CA058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73.180000000000007</c:v>
                </c:pt>
                <c:pt idx="1">
                  <c:v>53.44</c:v>
                </c:pt>
                <c:pt idx="2">
                  <c:v>43.71</c:v>
                </c:pt>
                <c:pt idx="3">
                  <c:v>45.94</c:v>
                </c:pt>
                <c:pt idx="4">
                  <c:v>29.34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0-4E69-A014-FBE2CA058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36.29</c:v>
                </c:pt>
                <c:pt idx="1">
                  <c:v>40.18</c:v>
                </c:pt>
                <c:pt idx="2">
                  <c:v>40.590000000000003</c:v>
                </c:pt>
                <c:pt idx="3">
                  <c:v>48.99</c:v>
                </c:pt>
                <c:pt idx="4">
                  <c:v>60.45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2-4C8A-B966-4621588AA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52.32</c:v>
                </c:pt>
                <c:pt idx="1">
                  <c:v>47.03</c:v>
                </c:pt>
                <c:pt idx="2">
                  <c:v>40.67</c:v>
                </c:pt>
                <c:pt idx="3">
                  <c:v>47.7</c:v>
                </c:pt>
                <c:pt idx="4">
                  <c:v>50.59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C8A-B966-4621588AA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1831.86</c:v>
                </c:pt>
                <c:pt idx="1">
                  <c:v>1655.83</c:v>
                </c:pt>
                <c:pt idx="2">
                  <c:v>1507.21</c:v>
                </c:pt>
                <c:pt idx="3">
                  <c:v>1354.91</c:v>
                </c:pt>
                <c:pt idx="4">
                  <c:v>1206.1500000000001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6-4C7B-9AAA-4A87D6FE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958.81</c:v>
                </c:pt>
                <c:pt idx="1">
                  <c:v>1001.3</c:v>
                </c:pt>
                <c:pt idx="2">
                  <c:v>1050.51</c:v>
                </c:pt>
                <c:pt idx="3">
                  <c:v>1102.01</c:v>
                </c:pt>
                <c:pt idx="4">
                  <c:v>987.36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6-4C7B-9AAA-4A87D6FE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73.83</c:v>
                </c:pt>
                <c:pt idx="1">
                  <c:v>65.88</c:v>
                </c:pt>
                <c:pt idx="2">
                  <c:v>57</c:v>
                </c:pt>
                <c:pt idx="3">
                  <c:v>72.099999999999994</c:v>
                </c:pt>
                <c:pt idx="4">
                  <c:v>48.84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9-462C-8F87-A3FDF9C0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82.88</c:v>
                </c:pt>
                <c:pt idx="1">
                  <c:v>81.88</c:v>
                </c:pt>
                <c:pt idx="2">
                  <c:v>82.65</c:v>
                </c:pt>
                <c:pt idx="3">
                  <c:v>82.55</c:v>
                </c:pt>
                <c:pt idx="4">
                  <c:v>83.55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9-462C-8F87-A3FDF9C0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180.58</c:v>
                </c:pt>
                <c:pt idx="1">
                  <c:v>202.04</c:v>
                </c:pt>
                <c:pt idx="2">
                  <c:v>239.84</c:v>
                </c:pt>
                <c:pt idx="3">
                  <c:v>186.58</c:v>
                </c:pt>
                <c:pt idx="4">
                  <c:v>277.08999999999997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8-4C0C-9C10-895B47AC6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190.99</c:v>
                </c:pt>
                <c:pt idx="1">
                  <c:v>187.55</c:v>
                </c:pt>
                <c:pt idx="2">
                  <c:v>186.3</c:v>
                </c:pt>
                <c:pt idx="3">
                  <c:v>188.38</c:v>
                </c:pt>
                <c:pt idx="4">
                  <c:v>185.98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8-4C0C-9C10-895B47AC6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O1" zoomScale="66" zoomScaleNormal="66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愛媛県　内子町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5" t="s">
        <v>9</v>
      </c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7"/>
    </row>
    <row r="8" spans="1:78" ht="18.75" customHeight="1" x14ac:dyDescent="0.15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Cc2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46">
        <f>データ!S6</f>
        <v>15406</v>
      </c>
      <c r="AM8" s="46"/>
      <c r="AN8" s="46"/>
      <c r="AO8" s="46"/>
      <c r="AP8" s="46"/>
      <c r="AQ8" s="46"/>
      <c r="AR8" s="46"/>
      <c r="AS8" s="46"/>
      <c r="AT8" s="45">
        <f>データ!T6</f>
        <v>299.43</v>
      </c>
      <c r="AU8" s="45"/>
      <c r="AV8" s="45"/>
      <c r="AW8" s="45"/>
      <c r="AX8" s="45"/>
      <c r="AY8" s="45"/>
      <c r="AZ8" s="45"/>
      <c r="BA8" s="45"/>
      <c r="BB8" s="45">
        <f>データ!U6</f>
        <v>51.45</v>
      </c>
      <c r="BC8" s="45"/>
      <c r="BD8" s="45"/>
      <c r="BE8" s="45"/>
      <c r="BF8" s="45"/>
      <c r="BG8" s="45"/>
      <c r="BH8" s="45"/>
      <c r="BI8" s="45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77.98</v>
      </c>
      <c r="J10" s="45"/>
      <c r="K10" s="45"/>
      <c r="L10" s="45"/>
      <c r="M10" s="45"/>
      <c r="N10" s="45"/>
      <c r="O10" s="45"/>
      <c r="P10" s="45">
        <f>データ!P6</f>
        <v>31.55</v>
      </c>
      <c r="Q10" s="45"/>
      <c r="R10" s="45"/>
      <c r="S10" s="45"/>
      <c r="T10" s="45"/>
      <c r="U10" s="45"/>
      <c r="V10" s="45"/>
      <c r="W10" s="45">
        <f>データ!Q6</f>
        <v>101.26</v>
      </c>
      <c r="X10" s="45"/>
      <c r="Y10" s="45"/>
      <c r="Z10" s="45"/>
      <c r="AA10" s="45"/>
      <c r="AB10" s="45"/>
      <c r="AC10" s="45"/>
      <c r="AD10" s="46">
        <f>データ!R6</f>
        <v>2760</v>
      </c>
      <c r="AE10" s="46"/>
      <c r="AF10" s="46"/>
      <c r="AG10" s="46"/>
      <c r="AH10" s="46"/>
      <c r="AI10" s="46"/>
      <c r="AJ10" s="46"/>
      <c r="AK10" s="2"/>
      <c r="AL10" s="46">
        <f>データ!V6</f>
        <v>4816</v>
      </c>
      <c r="AM10" s="46"/>
      <c r="AN10" s="46"/>
      <c r="AO10" s="46"/>
      <c r="AP10" s="46"/>
      <c r="AQ10" s="46"/>
      <c r="AR10" s="46"/>
      <c r="AS10" s="46"/>
      <c r="AT10" s="45">
        <f>データ!W6</f>
        <v>1.65</v>
      </c>
      <c r="AU10" s="45"/>
      <c r="AV10" s="45"/>
      <c r="AW10" s="45"/>
      <c r="AX10" s="45"/>
      <c r="AY10" s="45"/>
      <c r="AZ10" s="45"/>
      <c r="BA10" s="45"/>
      <c r="BB10" s="45">
        <f>データ!X6</f>
        <v>2918.79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116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WEo7LejEXpsvMs+2k03lwYrBAHPId28aquVQystgFec1xXBFL5jBLtL5Jb2YWEbFwI3cSLDiwMr9QqV4Ofq3yw==" saltValue="rmRdWCMT3wfWlNjpVGOZb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9" t="s">
        <v>52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53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54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56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57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58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59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60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61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62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63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64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65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66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384224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愛媛県　内子町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77.98</v>
      </c>
      <c r="P6" s="20">
        <f t="shared" si="3"/>
        <v>31.55</v>
      </c>
      <c r="Q6" s="20">
        <f t="shared" si="3"/>
        <v>101.26</v>
      </c>
      <c r="R6" s="20">
        <f t="shared" si="3"/>
        <v>2760</v>
      </c>
      <c r="S6" s="20">
        <f t="shared" si="3"/>
        <v>15406</v>
      </c>
      <c r="T6" s="20">
        <f t="shared" si="3"/>
        <v>299.43</v>
      </c>
      <c r="U6" s="20">
        <f t="shared" si="3"/>
        <v>51.45</v>
      </c>
      <c r="V6" s="20">
        <f t="shared" si="3"/>
        <v>4816</v>
      </c>
      <c r="W6" s="20">
        <f t="shared" si="3"/>
        <v>1.65</v>
      </c>
      <c r="X6" s="20">
        <f t="shared" si="3"/>
        <v>2918.79</v>
      </c>
      <c r="Y6" s="21">
        <f>IF(Y7="",NA(),Y7)</f>
        <v>100.33</v>
      </c>
      <c r="Z6" s="21">
        <f t="shared" ref="Z6:AH6" si="4">IF(Z7="",NA(),Z7)</f>
        <v>101.77</v>
      </c>
      <c r="AA6" s="21">
        <f t="shared" si="4"/>
        <v>98.75</v>
      </c>
      <c r="AB6" s="21">
        <f t="shared" si="4"/>
        <v>100.22</v>
      </c>
      <c r="AC6" s="21">
        <f t="shared" si="4"/>
        <v>100.19</v>
      </c>
      <c r="AD6" s="21">
        <f t="shared" si="4"/>
        <v>104.14</v>
      </c>
      <c r="AE6" s="21">
        <f t="shared" si="4"/>
        <v>106.57</v>
      </c>
      <c r="AF6" s="21">
        <f t="shared" si="4"/>
        <v>107.21</v>
      </c>
      <c r="AG6" s="21">
        <f t="shared" si="4"/>
        <v>107.08</v>
      </c>
      <c r="AH6" s="21">
        <f t="shared" si="4"/>
        <v>106.08</v>
      </c>
      <c r="AI6" s="20" t="str">
        <f>IF(AI7="","",IF(AI7="-","【-】","【"&amp;SUBSTITUTE(TEXT(AI7,"#,##0.00"),"-","△")&amp;"】"))</f>
        <v>【106.11】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73.180000000000007</v>
      </c>
      <c r="AP6" s="21">
        <f t="shared" si="5"/>
        <v>53.44</v>
      </c>
      <c r="AQ6" s="21">
        <f t="shared" si="5"/>
        <v>43.71</v>
      </c>
      <c r="AR6" s="21">
        <f t="shared" si="5"/>
        <v>45.94</v>
      </c>
      <c r="AS6" s="21">
        <f t="shared" si="5"/>
        <v>29.34</v>
      </c>
      <c r="AT6" s="20" t="str">
        <f>IF(AT7="","",IF(AT7="-","【-】","【"&amp;SUBSTITUTE(TEXT(AT7,"#,##0.00"),"-","△")&amp;"】"))</f>
        <v>【3.15】</v>
      </c>
      <c r="AU6" s="21">
        <f>IF(AU7="",NA(),AU7)</f>
        <v>36.29</v>
      </c>
      <c r="AV6" s="21">
        <f t="shared" ref="AV6:BD6" si="6">IF(AV7="",NA(),AV7)</f>
        <v>40.18</v>
      </c>
      <c r="AW6" s="21">
        <f t="shared" si="6"/>
        <v>40.590000000000003</v>
      </c>
      <c r="AX6" s="21">
        <f t="shared" si="6"/>
        <v>48.99</v>
      </c>
      <c r="AY6" s="21">
        <f t="shared" si="6"/>
        <v>60.45</v>
      </c>
      <c r="AZ6" s="21">
        <f t="shared" si="6"/>
        <v>52.32</v>
      </c>
      <c r="BA6" s="21">
        <f t="shared" si="6"/>
        <v>47.03</v>
      </c>
      <c r="BB6" s="21">
        <f t="shared" si="6"/>
        <v>40.67</v>
      </c>
      <c r="BC6" s="21">
        <f t="shared" si="6"/>
        <v>47.7</v>
      </c>
      <c r="BD6" s="21">
        <f t="shared" si="6"/>
        <v>50.59</v>
      </c>
      <c r="BE6" s="20" t="str">
        <f>IF(BE7="","",IF(BE7="-","【-】","【"&amp;SUBSTITUTE(TEXT(BE7,"#,##0.00"),"-","△")&amp;"】"))</f>
        <v>【73.44】</v>
      </c>
      <c r="BF6" s="21">
        <f>IF(BF7="",NA(),BF7)</f>
        <v>1831.86</v>
      </c>
      <c r="BG6" s="21">
        <f t="shared" ref="BG6:BO6" si="7">IF(BG7="",NA(),BG7)</f>
        <v>1655.83</v>
      </c>
      <c r="BH6" s="21">
        <f t="shared" si="7"/>
        <v>1507.21</v>
      </c>
      <c r="BI6" s="21">
        <f t="shared" si="7"/>
        <v>1354.91</v>
      </c>
      <c r="BJ6" s="21">
        <f t="shared" si="7"/>
        <v>1206.1500000000001</v>
      </c>
      <c r="BK6" s="21">
        <f t="shared" si="7"/>
        <v>958.81</v>
      </c>
      <c r="BL6" s="21">
        <f t="shared" si="7"/>
        <v>1001.3</v>
      </c>
      <c r="BM6" s="21">
        <f t="shared" si="7"/>
        <v>1050.51</v>
      </c>
      <c r="BN6" s="21">
        <f t="shared" si="7"/>
        <v>1102.01</v>
      </c>
      <c r="BO6" s="21">
        <f t="shared" si="7"/>
        <v>987.36</v>
      </c>
      <c r="BP6" s="20" t="str">
        <f>IF(BP7="","",IF(BP7="-","【-】","【"&amp;SUBSTITUTE(TEXT(BP7,"#,##0.00"),"-","△")&amp;"】"))</f>
        <v>【652.82】</v>
      </c>
      <c r="BQ6" s="21">
        <f>IF(BQ7="",NA(),BQ7)</f>
        <v>73.83</v>
      </c>
      <c r="BR6" s="21">
        <f t="shared" ref="BR6:BZ6" si="8">IF(BR7="",NA(),BR7)</f>
        <v>65.88</v>
      </c>
      <c r="BS6" s="21">
        <f t="shared" si="8"/>
        <v>57</v>
      </c>
      <c r="BT6" s="21">
        <f t="shared" si="8"/>
        <v>72.099999999999994</v>
      </c>
      <c r="BU6" s="21">
        <f t="shared" si="8"/>
        <v>48.84</v>
      </c>
      <c r="BV6" s="21">
        <f t="shared" si="8"/>
        <v>82.88</v>
      </c>
      <c r="BW6" s="21">
        <f t="shared" si="8"/>
        <v>81.88</v>
      </c>
      <c r="BX6" s="21">
        <f t="shared" si="8"/>
        <v>82.65</v>
      </c>
      <c r="BY6" s="21">
        <f t="shared" si="8"/>
        <v>82.55</v>
      </c>
      <c r="BZ6" s="21">
        <f t="shared" si="8"/>
        <v>83.55</v>
      </c>
      <c r="CA6" s="20" t="str">
        <f>IF(CA7="","",IF(CA7="-","【-】","【"&amp;SUBSTITUTE(TEXT(CA7,"#,##0.00"),"-","△")&amp;"】"))</f>
        <v>【97.61】</v>
      </c>
      <c r="CB6" s="21">
        <f>IF(CB7="",NA(),CB7)</f>
        <v>180.58</v>
      </c>
      <c r="CC6" s="21">
        <f t="shared" ref="CC6:CK6" si="9">IF(CC7="",NA(),CC7)</f>
        <v>202.04</v>
      </c>
      <c r="CD6" s="21">
        <f t="shared" si="9"/>
        <v>239.84</v>
      </c>
      <c r="CE6" s="21">
        <f t="shared" si="9"/>
        <v>186.58</v>
      </c>
      <c r="CF6" s="21">
        <f t="shared" si="9"/>
        <v>277.08999999999997</v>
      </c>
      <c r="CG6" s="21">
        <f t="shared" si="9"/>
        <v>190.99</v>
      </c>
      <c r="CH6" s="21">
        <f t="shared" si="9"/>
        <v>187.55</v>
      </c>
      <c r="CI6" s="21">
        <f t="shared" si="9"/>
        <v>186.3</v>
      </c>
      <c r="CJ6" s="21">
        <f t="shared" si="9"/>
        <v>188.38</v>
      </c>
      <c r="CK6" s="21">
        <f t="shared" si="9"/>
        <v>185.98</v>
      </c>
      <c r="CL6" s="20" t="str">
        <f>IF(CL7="","",IF(CL7="-","【-】","【"&amp;SUBSTITUTE(TEXT(CL7,"#,##0.00"),"-","△")&amp;"】"))</f>
        <v>【138.29】</v>
      </c>
      <c r="CM6" s="21">
        <f>IF(CM7="",NA(),CM7)</f>
        <v>34.67</v>
      </c>
      <c r="CN6" s="21">
        <f t="shared" ref="CN6:CV6" si="10">IF(CN7="",NA(),CN7)</f>
        <v>33.79</v>
      </c>
      <c r="CO6" s="21">
        <f t="shared" si="10"/>
        <v>34.21</v>
      </c>
      <c r="CP6" s="21">
        <f t="shared" si="10"/>
        <v>34.520000000000003</v>
      </c>
      <c r="CQ6" s="21">
        <f t="shared" si="10"/>
        <v>33.93</v>
      </c>
      <c r="CR6" s="21">
        <f t="shared" si="10"/>
        <v>52.58</v>
      </c>
      <c r="CS6" s="21">
        <f t="shared" si="10"/>
        <v>50.94</v>
      </c>
      <c r="CT6" s="21">
        <f t="shared" si="10"/>
        <v>50.53</v>
      </c>
      <c r="CU6" s="21">
        <f t="shared" si="10"/>
        <v>51.42</v>
      </c>
      <c r="CV6" s="21">
        <f t="shared" si="10"/>
        <v>48.95</v>
      </c>
      <c r="CW6" s="20" t="str">
        <f>IF(CW7="","",IF(CW7="-","【-】","【"&amp;SUBSTITUTE(TEXT(CW7,"#,##0.00"),"-","△")&amp;"】"))</f>
        <v>【59.10】</v>
      </c>
      <c r="CX6" s="21">
        <f>IF(CX7="",NA(),CX7)</f>
        <v>85.58</v>
      </c>
      <c r="CY6" s="21">
        <f t="shared" ref="CY6:DG6" si="11">IF(CY7="",NA(),CY7)</f>
        <v>86.34</v>
      </c>
      <c r="CZ6" s="21">
        <f t="shared" si="11"/>
        <v>86.58</v>
      </c>
      <c r="DA6" s="21">
        <f t="shared" si="11"/>
        <v>87.95</v>
      </c>
      <c r="DB6" s="21">
        <f t="shared" si="11"/>
        <v>89.1</v>
      </c>
      <c r="DC6" s="21">
        <f t="shared" si="11"/>
        <v>83.02</v>
      </c>
      <c r="DD6" s="21">
        <f t="shared" si="11"/>
        <v>82.55</v>
      </c>
      <c r="DE6" s="21">
        <f t="shared" si="11"/>
        <v>82.08</v>
      </c>
      <c r="DF6" s="21">
        <f t="shared" si="11"/>
        <v>81.34</v>
      </c>
      <c r="DG6" s="21">
        <f t="shared" si="11"/>
        <v>81.14</v>
      </c>
      <c r="DH6" s="20" t="str">
        <f>IF(DH7="","",IF(DH7="-","【-】","【"&amp;SUBSTITUTE(TEXT(DH7,"#,##0.00"),"-","△")&amp;"】"))</f>
        <v>【95.82】</v>
      </c>
      <c r="DI6" s="21">
        <f>IF(DI7="",NA(),DI7)</f>
        <v>7.51</v>
      </c>
      <c r="DJ6" s="21">
        <f t="shared" ref="DJ6:DR6" si="12">IF(DJ7="",NA(),DJ7)</f>
        <v>10.91</v>
      </c>
      <c r="DK6" s="21">
        <f t="shared" si="12"/>
        <v>14.18</v>
      </c>
      <c r="DL6" s="21">
        <f t="shared" si="12"/>
        <v>17.260000000000002</v>
      </c>
      <c r="DM6" s="21">
        <f t="shared" si="12"/>
        <v>20.22</v>
      </c>
      <c r="DN6" s="21">
        <f t="shared" si="12"/>
        <v>15.95</v>
      </c>
      <c r="DO6" s="21">
        <f t="shared" si="12"/>
        <v>15.85</v>
      </c>
      <c r="DP6" s="21">
        <f t="shared" si="12"/>
        <v>12.7</v>
      </c>
      <c r="DQ6" s="21">
        <f t="shared" si="12"/>
        <v>14.65</v>
      </c>
      <c r="DR6" s="21">
        <f t="shared" si="12"/>
        <v>16.11</v>
      </c>
      <c r="DS6" s="20" t="str">
        <f>IF(DS7="","",IF(DS7="-","【-】","【"&amp;SUBSTITUTE(TEXT(DS7,"#,##0.00"),"-","△")&amp;"】"))</f>
        <v>【39.74】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1">
        <f t="shared" si="13"/>
        <v>0.1</v>
      </c>
      <c r="EC6" s="21">
        <f t="shared" si="13"/>
        <v>0.17</v>
      </c>
      <c r="ED6" s="20" t="str">
        <f>IF(ED7="","",IF(ED7="-","【-】","【"&amp;SUBSTITUTE(TEXT(ED7,"#,##0.00"),"-","△")&amp;"】"))</f>
        <v>【7.62】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0.15</v>
      </c>
      <c r="EL6" s="21">
        <f t="shared" si="14"/>
        <v>1.65</v>
      </c>
      <c r="EM6" s="21">
        <f t="shared" si="14"/>
        <v>0.14000000000000001</v>
      </c>
      <c r="EN6" s="21">
        <f t="shared" si="14"/>
        <v>0.08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15">
      <c r="A7" s="14"/>
      <c r="B7" s="23">
        <v>2022</v>
      </c>
      <c r="C7" s="23">
        <v>384224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77.98</v>
      </c>
      <c r="P7" s="24">
        <v>31.55</v>
      </c>
      <c r="Q7" s="24">
        <v>101.26</v>
      </c>
      <c r="R7" s="24">
        <v>2760</v>
      </c>
      <c r="S7" s="24">
        <v>15406</v>
      </c>
      <c r="T7" s="24">
        <v>299.43</v>
      </c>
      <c r="U7" s="24">
        <v>51.45</v>
      </c>
      <c r="V7" s="24">
        <v>4816</v>
      </c>
      <c r="W7" s="24">
        <v>1.65</v>
      </c>
      <c r="X7" s="24">
        <v>2918.79</v>
      </c>
      <c r="Y7" s="24">
        <v>100.33</v>
      </c>
      <c r="Z7" s="24">
        <v>101.77</v>
      </c>
      <c r="AA7" s="24">
        <v>98.75</v>
      </c>
      <c r="AB7" s="24">
        <v>100.22</v>
      </c>
      <c r="AC7" s="24">
        <v>100.19</v>
      </c>
      <c r="AD7" s="24">
        <v>104.14</v>
      </c>
      <c r="AE7" s="24">
        <v>106.57</v>
      </c>
      <c r="AF7" s="24">
        <v>107.21</v>
      </c>
      <c r="AG7" s="24">
        <v>107.08</v>
      </c>
      <c r="AH7" s="24">
        <v>106.08</v>
      </c>
      <c r="AI7" s="24">
        <v>106.11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73.180000000000007</v>
      </c>
      <c r="AP7" s="24">
        <v>53.44</v>
      </c>
      <c r="AQ7" s="24">
        <v>43.71</v>
      </c>
      <c r="AR7" s="24">
        <v>45.94</v>
      </c>
      <c r="AS7" s="24">
        <v>29.34</v>
      </c>
      <c r="AT7" s="24">
        <v>3.15</v>
      </c>
      <c r="AU7" s="24">
        <v>36.29</v>
      </c>
      <c r="AV7" s="24">
        <v>40.18</v>
      </c>
      <c r="AW7" s="24">
        <v>40.590000000000003</v>
      </c>
      <c r="AX7" s="24">
        <v>48.99</v>
      </c>
      <c r="AY7" s="24">
        <v>60.45</v>
      </c>
      <c r="AZ7" s="24">
        <v>52.32</v>
      </c>
      <c r="BA7" s="24">
        <v>47.03</v>
      </c>
      <c r="BB7" s="24">
        <v>40.67</v>
      </c>
      <c r="BC7" s="24">
        <v>47.7</v>
      </c>
      <c r="BD7" s="24">
        <v>50.59</v>
      </c>
      <c r="BE7" s="24">
        <v>73.44</v>
      </c>
      <c r="BF7" s="24">
        <v>1831.86</v>
      </c>
      <c r="BG7" s="24">
        <v>1655.83</v>
      </c>
      <c r="BH7" s="24">
        <v>1507.21</v>
      </c>
      <c r="BI7" s="24">
        <v>1354.91</v>
      </c>
      <c r="BJ7" s="24">
        <v>1206.1500000000001</v>
      </c>
      <c r="BK7" s="24">
        <v>958.81</v>
      </c>
      <c r="BL7" s="24">
        <v>1001.3</v>
      </c>
      <c r="BM7" s="24">
        <v>1050.51</v>
      </c>
      <c r="BN7" s="24">
        <v>1102.01</v>
      </c>
      <c r="BO7" s="24">
        <v>987.36</v>
      </c>
      <c r="BP7" s="24">
        <v>652.82000000000005</v>
      </c>
      <c r="BQ7" s="24">
        <v>73.83</v>
      </c>
      <c r="BR7" s="24">
        <v>65.88</v>
      </c>
      <c r="BS7" s="24">
        <v>57</v>
      </c>
      <c r="BT7" s="24">
        <v>72.099999999999994</v>
      </c>
      <c r="BU7" s="24">
        <v>48.84</v>
      </c>
      <c r="BV7" s="24">
        <v>82.88</v>
      </c>
      <c r="BW7" s="24">
        <v>81.88</v>
      </c>
      <c r="BX7" s="24">
        <v>82.65</v>
      </c>
      <c r="BY7" s="24">
        <v>82.55</v>
      </c>
      <c r="BZ7" s="24">
        <v>83.55</v>
      </c>
      <c r="CA7" s="24">
        <v>97.61</v>
      </c>
      <c r="CB7" s="24">
        <v>180.58</v>
      </c>
      <c r="CC7" s="24">
        <v>202.04</v>
      </c>
      <c r="CD7" s="24">
        <v>239.84</v>
      </c>
      <c r="CE7" s="24">
        <v>186.58</v>
      </c>
      <c r="CF7" s="24">
        <v>277.08999999999997</v>
      </c>
      <c r="CG7" s="24">
        <v>190.99</v>
      </c>
      <c r="CH7" s="24">
        <v>187.55</v>
      </c>
      <c r="CI7" s="24">
        <v>186.3</v>
      </c>
      <c r="CJ7" s="24">
        <v>188.38</v>
      </c>
      <c r="CK7" s="24">
        <v>185.98</v>
      </c>
      <c r="CL7" s="24">
        <v>138.29</v>
      </c>
      <c r="CM7" s="24">
        <v>34.67</v>
      </c>
      <c r="CN7" s="24">
        <v>33.79</v>
      </c>
      <c r="CO7" s="24">
        <v>34.21</v>
      </c>
      <c r="CP7" s="24">
        <v>34.520000000000003</v>
      </c>
      <c r="CQ7" s="24">
        <v>33.93</v>
      </c>
      <c r="CR7" s="24">
        <v>52.58</v>
      </c>
      <c r="CS7" s="24">
        <v>50.94</v>
      </c>
      <c r="CT7" s="24">
        <v>50.53</v>
      </c>
      <c r="CU7" s="24">
        <v>51.42</v>
      </c>
      <c r="CV7" s="24">
        <v>48.95</v>
      </c>
      <c r="CW7" s="24">
        <v>59.1</v>
      </c>
      <c r="CX7" s="24">
        <v>85.58</v>
      </c>
      <c r="CY7" s="24">
        <v>86.34</v>
      </c>
      <c r="CZ7" s="24">
        <v>86.58</v>
      </c>
      <c r="DA7" s="24">
        <v>87.95</v>
      </c>
      <c r="DB7" s="24">
        <v>89.1</v>
      </c>
      <c r="DC7" s="24">
        <v>83.02</v>
      </c>
      <c r="DD7" s="24">
        <v>82.55</v>
      </c>
      <c r="DE7" s="24">
        <v>82.08</v>
      </c>
      <c r="DF7" s="24">
        <v>81.34</v>
      </c>
      <c r="DG7" s="24">
        <v>81.14</v>
      </c>
      <c r="DH7" s="24">
        <v>95.82</v>
      </c>
      <c r="DI7" s="24">
        <v>7.51</v>
      </c>
      <c r="DJ7" s="24">
        <v>10.91</v>
      </c>
      <c r="DK7" s="24">
        <v>14.18</v>
      </c>
      <c r="DL7" s="24">
        <v>17.260000000000002</v>
      </c>
      <c r="DM7" s="24">
        <v>20.22</v>
      </c>
      <c r="DN7" s="24">
        <v>15.95</v>
      </c>
      <c r="DO7" s="24">
        <v>15.85</v>
      </c>
      <c r="DP7" s="24">
        <v>12.7</v>
      </c>
      <c r="DQ7" s="24">
        <v>14.65</v>
      </c>
      <c r="DR7" s="24">
        <v>16.11</v>
      </c>
      <c r="DS7" s="24">
        <v>39.74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0.1</v>
      </c>
      <c r="EC7" s="24">
        <v>0.17</v>
      </c>
      <c r="ED7" s="24">
        <v>7.62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0.15</v>
      </c>
      <c r="EL7" s="24">
        <v>1.65</v>
      </c>
      <c r="EM7" s="24">
        <v>0.14000000000000001</v>
      </c>
      <c r="EN7" s="24">
        <v>0.08</v>
      </c>
      <c r="EO7" s="24">
        <v>0.23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User</cp:lastModifiedBy>
  <cp:lastPrinted>2024-02-12T08:05:23Z</cp:lastPrinted>
  <dcterms:created xsi:type="dcterms:W3CDTF">2023-12-12T00:51:01Z</dcterms:created>
  <dcterms:modified xsi:type="dcterms:W3CDTF">2024-02-26T01:59:38Z</dcterms:modified>
  <cp:category/>
</cp:coreProperties>
</file>