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\\pref.net-shw.ehime.jp\shares2\長寿介護課\01_長寿政策係\○R7年介護テクノロジー定着支援事業\◎R8要望調査（R8年度予算に向けて）\01県⇒市町、事業所\"/>
    </mc:Choice>
  </mc:AlternateContent>
  <xr:revisionPtr revIDLastSave="0" documentId="13_ncr:1_{D3F852EF-C02C-4402-8BD8-05F0A3A3CA8F}" xr6:coauthVersionLast="36" xr6:coauthVersionMax="47" xr10:uidLastSave="{00000000-0000-0000-0000-000000000000}"/>
  <bookViews>
    <workbookView xWindow="28680" yWindow="-120" windowWidth="29040" windowHeight="15720" tabRatio="803" xr2:uid="{29D5FF39-E103-499D-9745-04EE3697E7F5}"/>
  </bookViews>
  <sheets>
    <sheet name="別紙(1)" sheetId="1" r:id="rId1"/>
    <sheet name="別紙(1)-2" sheetId="11" r:id="rId2"/>
  </sheets>
  <definedNames>
    <definedName name="_xlnm.Print_Area" localSheetId="0">'別紙(1)'!$A$1:$N$25</definedName>
    <definedName name="_xlnm.Print_Area" localSheetId="1">'別紙(1)-2'!$A$1:$N$27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1" l="1"/>
  <c r="H23" i="11"/>
  <c r="F23" i="11"/>
  <c r="E23" i="11"/>
  <c r="G22" i="11"/>
  <c r="M22" i="11" s="1"/>
  <c r="N22" i="11" s="1"/>
  <c r="J21" i="11"/>
  <c r="L21" i="11" s="1"/>
  <c r="G21" i="11"/>
  <c r="J20" i="11"/>
  <c r="L20" i="11" s="1"/>
  <c r="G20" i="11"/>
  <c r="D20" i="11"/>
  <c r="J19" i="11"/>
  <c r="L19" i="11" s="1"/>
  <c r="G19" i="11"/>
  <c r="D19" i="11"/>
  <c r="J18" i="11"/>
  <c r="L18" i="11" s="1"/>
  <c r="G18" i="11"/>
  <c r="D18" i="11"/>
  <c r="J17" i="11"/>
  <c r="L17" i="11" s="1"/>
  <c r="G17" i="11"/>
  <c r="D17" i="11"/>
  <c r="N17" i="11" s="1"/>
  <c r="J16" i="11"/>
  <c r="L16" i="11" s="1"/>
  <c r="G16" i="11"/>
  <c r="D16" i="11"/>
  <c r="M21" i="11" l="1"/>
  <c r="N21" i="11" s="1"/>
  <c r="M17" i="11"/>
  <c r="M20" i="11"/>
  <c r="N20" i="11"/>
  <c r="G23" i="11"/>
  <c r="L23" i="11"/>
  <c r="M18" i="11"/>
  <c r="N18" i="11" s="1"/>
  <c r="M19" i="11"/>
  <c r="N19" i="11" s="1"/>
  <c r="J23" i="11"/>
  <c r="M16" i="11"/>
  <c r="D16" i="1"/>
  <c r="G17" i="1"/>
  <c r="G18" i="1"/>
  <c r="G19" i="1"/>
  <c r="G20" i="1"/>
  <c r="G21" i="1"/>
  <c r="E23" i="1"/>
  <c r="I23" i="1"/>
  <c r="H23" i="1"/>
  <c r="D17" i="1"/>
  <c r="J20" i="1"/>
  <c r="L20" i="1" s="1"/>
  <c r="J21" i="1"/>
  <c r="L21" i="1" s="1"/>
  <c r="G22" i="1"/>
  <c r="M22" i="1" s="1"/>
  <c r="N22" i="1" s="1"/>
  <c r="D20" i="1"/>
  <c r="N20" i="1" s="1"/>
  <c r="J17" i="1"/>
  <c r="L17" i="1" s="1"/>
  <c r="J18" i="1"/>
  <c r="L18" i="1" s="1"/>
  <c r="J19" i="1"/>
  <c r="L19" i="1" s="1"/>
  <c r="D19" i="1"/>
  <c r="D18" i="1"/>
  <c r="J16" i="1"/>
  <c r="L16" i="1" s="1"/>
  <c r="G16" i="1"/>
  <c r="M23" i="11" l="1"/>
  <c r="N16" i="11"/>
  <c r="N23" i="11" s="1"/>
  <c r="M21" i="1"/>
  <c r="N21" i="1" s="1"/>
  <c r="M20" i="1"/>
  <c r="M16" i="1"/>
  <c r="M18" i="1"/>
  <c r="M19" i="1"/>
  <c r="M17" i="1"/>
  <c r="N18" i="1"/>
  <c r="L23" i="1"/>
  <c r="N19" i="1"/>
  <c r="J23" i="1"/>
  <c r="G23" i="1"/>
  <c r="F23" i="1" l="1"/>
  <c r="N17" i="1" l="1"/>
  <c r="N16" i="1"/>
  <c r="N23" i="1" l="1"/>
  <c r="M23" i="1"/>
</calcChain>
</file>

<file path=xl/sharedStrings.xml><?xml version="1.0" encoding="utf-8"?>
<sst xmlns="http://schemas.openxmlformats.org/spreadsheetml/2006/main" count="92" uniqueCount="65">
  <si>
    <t>補　助　金　所　要　額　調　書</t>
    <phoneticPr fontId="2"/>
  </si>
  <si>
    <t>介護テクノロジー</t>
    <rPh sb="0" eb="2">
      <t>カイゴ</t>
    </rPh>
    <phoneticPr fontId="2"/>
  </si>
  <si>
    <t>パッケージ型</t>
    <rPh sb="5" eb="6">
      <t>ガタ</t>
    </rPh>
    <phoneticPr fontId="2"/>
  </si>
  <si>
    <t>A</t>
    <phoneticPr fontId="2"/>
  </si>
  <si>
    <t>所要
台数</t>
    <rPh sb="0" eb="2">
      <t>ショヨウ</t>
    </rPh>
    <rPh sb="3" eb="5">
      <t>ダイスウ</t>
    </rPh>
    <phoneticPr fontId="2"/>
  </si>
  <si>
    <t>B</t>
    <phoneticPr fontId="2"/>
  </si>
  <si>
    <t>C</t>
    <phoneticPr fontId="2"/>
  </si>
  <si>
    <t>D</t>
    <phoneticPr fontId="2"/>
  </si>
  <si>
    <t>F</t>
    <phoneticPr fontId="2"/>
  </si>
  <si>
    <t>合計</t>
    <rPh sb="0" eb="2">
      <t>ゴウケイ</t>
    </rPh>
    <phoneticPr fontId="2"/>
  </si>
  <si>
    <t>G</t>
    <phoneticPr fontId="2"/>
  </si>
  <si>
    <t>H</t>
    <phoneticPr fontId="2"/>
  </si>
  <si>
    <t>事業所名</t>
    <rPh sb="0" eb="4">
      <t>ジギョウショメイ</t>
    </rPh>
    <phoneticPr fontId="2"/>
  </si>
  <si>
    <t>サービス種別</t>
    <rPh sb="4" eb="6">
      <t>シュベツ</t>
    </rPh>
    <phoneticPr fontId="2"/>
  </si>
  <si>
    <t>移乗支援</t>
    <rPh sb="0" eb="2">
      <t>イジョウ</t>
    </rPh>
    <rPh sb="2" eb="4">
      <t>シエン</t>
    </rPh>
    <phoneticPr fontId="10"/>
  </si>
  <si>
    <t>移動支援</t>
    <rPh sb="0" eb="2">
      <t>イドウ</t>
    </rPh>
    <rPh sb="2" eb="4">
      <t>シエン</t>
    </rPh>
    <phoneticPr fontId="10"/>
  </si>
  <si>
    <t>排泄支援</t>
    <rPh sb="0" eb="2">
      <t>ハイセツ</t>
    </rPh>
    <rPh sb="2" eb="4">
      <t>シエン</t>
    </rPh>
    <phoneticPr fontId="10"/>
  </si>
  <si>
    <t>入浴支援</t>
    <rPh sb="0" eb="2">
      <t>ニュウヨク</t>
    </rPh>
    <rPh sb="2" eb="4">
      <t>シエン</t>
    </rPh>
    <phoneticPr fontId="10"/>
  </si>
  <si>
    <t>見守り・コミュニケーション</t>
    <rPh sb="0" eb="2">
      <t>ミマモ</t>
    </rPh>
    <phoneticPr fontId="10"/>
  </si>
  <si>
    <t>その他対象機器等</t>
    <rPh sb="2" eb="3">
      <t>タ</t>
    </rPh>
    <rPh sb="3" eb="5">
      <t>タイショウ</t>
    </rPh>
    <rPh sb="5" eb="7">
      <t>キキ</t>
    </rPh>
    <rPh sb="7" eb="8">
      <t>トウ</t>
    </rPh>
    <phoneticPr fontId="10"/>
  </si>
  <si>
    <t>上記以外の重点分野</t>
    <rPh sb="0" eb="2">
      <t>ジョウキ</t>
    </rPh>
    <rPh sb="2" eb="4">
      <t>イガイ</t>
    </rPh>
    <rPh sb="5" eb="9">
      <t>ジュウテンブンヤ</t>
    </rPh>
    <phoneticPr fontId="2"/>
  </si>
  <si>
    <t>介護業務支援（介護ソフト以外）</t>
    <rPh sb="0" eb="2">
      <t>カイゴ</t>
    </rPh>
    <rPh sb="2" eb="4">
      <t>ギョウム</t>
    </rPh>
    <rPh sb="4" eb="6">
      <t>シエン</t>
    </rPh>
    <rPh sb="7" eb="9">
      <t>カイゴ</t>
    </rPh>
    <rPh sb="12" eb="14">
      <t>イガイ</t>
    </rPh>
    <phoneticPr fontId="10"/>
  </si>
  <si>
    <t>情報端末以外の経費</t>
    <rPh sb="0" eb="4">
      <t>ジョウホウタンマツ</t>
    </rPh>
    <rPh sb="4" eb="6">
      <t>イガイ</t>
    </rPh>
    <rPh sb="7" eb="9">
      <t>ケイヒ</t>
    </rPh>
    <phoneticPr fontId="2"/>
  </si>
  <si>
    <t>I</t>
    <phoneticPr fontId="2"/>
  </si>
  <si>
    <t>J</t>
    <phoneticPr fontId="2"/>
  </si>
  <si>
    <t>K</t>
    <phoneticPr fontId="2"/>
  </si>
  <si>
    <t>業務改善支援</t>
    <rPh sb="0" eb="2">
      <t>ギョウム</t>
    </rPh>
    <rPh sb="2" eb="4">
      <t>カイゼン</t>
    </rPh>
    <rPh sb="4" eb="6">
      <t>シエン</t>
    </rPh>
    <phoneticPr fontId="2"/>
  </si>
  <si>
    <r>
      <t xml:space="preserve">テクノロジー
種別
</t>
    </r>
    <r>
      <rPr>
        <sz val="8"/>
        <color theme="1"/>
        <rFont val="ＭＳ Ｐゴシック"/>
        <family val="3"/>
        <charset val="128"/>
      </rPr>
      <t>（リストから選択）</t>
    </r>
    <rPh sb="7" eb="9">
      <t>シュベツ</t>
    </rPh>
    <rPh sb="16" eb="18">
      <t>センタク</t>
    </rPh>
    <phoneticPr fontId="2"/>
  </si>
  <si>
    <t>合計</t>
    <rPh sb="0" eb="2">
      <t>ゴウケイ</t>
    </rPh>
    <phoneticPr fontId="2"/>
  </si>
  <si>
    <t>情報端末（PC、タブレット）に係る経費</t>
    <rPh sb="0" eb="4">
      <t>ジョウホウタンマツ</t>
    </rPh>
    <rPh sb="15" eb="16">
      <t>カカ</t>
    </rPh>
    <rPh sb="17" eb="19">
      <t>ケイヒ</t>
    </rPh>
    <phoneticPr fontId="2"/>
  </si>
  <si>
    <t>対象経費</t>
    <rPh sb="0" eb="2">
      <t>タイショウ</t>
    </rPh>
    <rPh sb="2" eb="4">
      <t>ケイヒ</t>
    </rPh>
    <phoneticPr fontId="2"/>
  </si>
  <si>
    <r>
      <t xml:space="preserve">補助限度額
</t>
    </r>
    <r>
      <rPr>
        <sz val="8"/>
        <color theme="1"/>
        <rFont val="ＭＳ Ｐゴシック"/>
        <family val="3"/>
        <charset val="128"/>
      </rPr>
      <t>1（1機器当たり）
2・3（1事業所当たり）</t>
    </r>
    <rPh sb="0" eb="2">
      <t>ホジョ</t>
    </rPh>
    <rPh sb="2" eb="4">
      <t>ゲンド</t>
    </rPh>
    <rPh sb="9" eb="11">
      <t>キキ</t>
    </rPh>
    <rPh sb="11" eb="12">
      <t>ア</t>
    </rPh>
    <rPh sb="21" eb="24">
      <t>ジギョウショ</t>
    </rPh>
    <rPh sb="24" eb="25">
      <t>ア</t>
    </rPh>
    <phoneticPr fontId="2"/>
  </si>
  <si>
    <t>補助対象事業</t>
    <rPh sb="0" eb="6">
      <t>ホジョタイショウジギョウ</t>
    </rPh>
    <phoneticPr fontId="2"/>
  </si>
  <si>
    <t>C×
補助率3/4</t>
    <rPh sb="3" eb="6">
      <t>ホジョリツ</t>
    </rPh>
    <phoneticPr fontId="2"/>
  </si>
  <si>
    <r>
      <t xml:space="preserve">対象経費
</t>
    </r>
    <r>
      <rPr>
        <b/>
        <sz val="8"/>
        <color rgb="FFFF0000"/>
        <rFont val="ＭＳ Ｐゴシック"/>
        <family val="3"/>
        <charset val="128"/>
      </rPr>
      <t>（1台当たり）</t>
    </r>
    <rPh sb="0" eb="2">
      <t>タイショウ</t>
    </rPh>
    <rPh sb="2" eb="4">
      <t>ケイヒ</t>
    </rPh>
    <rPh sb="5" eb="6">
      <t>ダイ</t>
    </rPh>
    <phoneticPr fontId="2"/>
  </si>
  <si>
    <r>
      <t xml:space="preserve">補助限度額
</t>
    </r>
    <r>
      <rPr>
        <b/>
        <sz val="8"/>
        <color rgb="FFFF0000"/>
        <rFont val="ＭＳ Ｐゴシック"/>
        <family val="3"/>
        <charset val="128"/>
      </rPr>
      <t>（1台当たり）</t>
    </r>
    <rPh sb="0" eb="5">
      <t>ホジョゲンドガク</t>
    </rPh>
    <phoneticPr fontId="2"/>
  </si>
  <si>
    <t>介護ソフト（1～10）</t>
    <rPh sb="0" eb="2">
      <t>カイゴ</t>
    </rPh>
    <phoneticPr fontId="10"/>
  </si>
  <si>
    <t>介護ソフト（11～20）</t>
    <rPh sb="0" eb="2">
      <t>カイゴ</t>
    </rPh>
    <phoneticPr fontId="10"/>
  </si>
  <si>
    <t>介護ソフト（21～30）</t>
    <rPh sb="0" eb="2">
      <t>カイゴ</t>
    </rPh>
    <phoneticPr fontId="10"/>
  </si>
  <si>
    <t>・行が足りない場合は、適宜追加すること。</t>
    <rPh sb="1" eb="2">
      <t>ギョウ</t>
    </rPh>
    <rPh sb="3" eb="4">
      <t>タ</t>
    </rPh>
    <rPh sb="7" eb="9">
      <t>バアイ</t>
    </rPh>
    <rPh sb="11" eb="13">
      <t>テキギ</t>
    </rPh>
    <rPh sb="13" eb="15">
      <t>ツイカ</t>
    </rPh>
    <phoneticPr fontId="2"/>
  </si>
  <si>
    <t>・黄色のセル以外は原則入力しないこと。</t>
    <rPh sb="1" eb="3">
      <t>キイロ</t>
    </rPh>
    <rPh sb="6" eb="8">
      <t>イガイ</t>
    </rPh>
    <rPh sb="9" eb="11">
      <t>ゲンソク</t>
    </rPh>
    <rPh sb="11" eb="13">
      <t>ニュウリョク</t>
    </rPh>
    <phoneticPr fontId="2"/>
  </si>
  <si>
    <r>
      <t xml:space="preserve">職員数及び
連携の有無
</t>
    </r>
    <r>
      <rPr>
        <sz val="8"/>
        <color theme="1"/>
        <rFont val="ＭＳ Ｐゴシック"/>
        <family val="3"/>
        <charset val="128"/>
      </rPr>
      <t>（リストから選択）</t>
    </r>
    <rPh sb="0" eb="2">
      <t>ショクイン</t>
    </rPh>
    <rPh sb="2" eb="3">
      <t>スウ</t>
    </rPh>
    <rPh sb="3" eb="4">
      <t>オヨ</t>
    </rPh>
    <rPh sb="6" eb="8">
      <t>レンケイ</t>
    </rPh>
    <rPh sb="9" eb="11">
      <t>ウム</t>
    </rPh>
    <rPh sb="18" eb="20">
      <t>センタク</t>
    </rPh>
    <phoneticPr fontId="2"/>
  </si>
  <si>
    <t>（対象経費に介護ソフトを含まないもの）</t>
    <rPh sb="1" eb="5">
      <t>タイショウケイヒ</t>
    </rPh>
    <rPh sb="6" eb="8">
      <t>カイゴ</t>
    </rPh>
    <rPh sb="12" eb="13">
      <t>フク</t>
    </rPh>
    <phoneticPr fontId="2"/>
  </si>
  <si>
    <t>E</t>
    <phoneticPr fontId="2"/>
  </si>
  <si>
    <t>F×
補助率3/4</t>
    <rPh sb="3" eb="6">
      <t>ホジョリツ</t>
    </rPh>
    <phoneticPr fontId="2"/>
  </si>
  <si>
    <r>
      <t xml:space="preserve">補助基本額
</t>
    </r>
    <r>
      <rPr>
        <b/>
        <sz val="8"/>
        <color rgb="FFFF0000"/>
        <rFont val="ＭＳ Ｐゴシック"/>
        <family val="3"/>
        <charset val="128"/>
      </rPr>
      <t>（1台当たり）</t>
    </r>
    <r>
      <rPr>
        <sz val="8"/>
        <color theme="1"/>
        <rFont val="ＭＳ Ｐゴシック"/>
        <family val="3"/>
        <charset val="128"/>
      </rPr>
      <t xml:space="preserve">
（G,Hのいずれか少ない額）</t>
    </r>
    <phoneticPr fontId="2"/>
  </si>
  <si>
    <r>
      <t xml:space="preserve">補助基本額
合計
</t>
    </r>
    <r>
      <rPr>
        <sz val="8"/>
        <color theme="1"/>
        <rFont val="ＭＳ Ｐゴシック"/>
        <family val="3"/>
        <charset val="128"/>
      </rPr>
      <t>(D ＋ E×I)</t>
    </r>
    <rPh sb="0" eb="5">
      <t>ホジョキホンガク</t>
    </rPh>
    <rPh sb="6" eb="8">
      <t>ゴウケイ</t>
    </rPh>
    <phoneticPr fontId="2"/>
  </si>
  <si>
    <r>
      <t xml:space="preserve">補助金所要額
</t>
    </r>
    <r>
      <rPr>
        <sz val="8"/>
        <color theme="1"/>
        <rFont val="ＭＳ Ｐゴシック"/>
        <family val="3"/>
        <charset val="128"/>
      </rPr>
      <t>（A×B と J の
いずれか少ない額）
※1,000円未満切捨</t>
    </r>
    <rPh sb="22" eb="23">
      <t>スク</t>
    </rPh>
    <rPh sb="25" eb="26">
      <t>ガク</t>
    </rPh>
    <phoneticPr fontId="2"/>
  </si>
  <si>
    <t>（対象経費に介護ソフトを含むものに限る）</t>
    <rPh sb="1" eb="3">
      <t>タイショウ</t>
    </rPh>
    <rPh sb="3" eb="5">
      <t>ケイヒ</t>
    </rPh>
    <rPh sb="6" eb="8">
      <t>カイゴ</t>
    </rPh>
    <rPh sb="12" eb="13">
      <t>フク</t>
    </rPh>
    <rPh sb="17" eb="18">
      <t>カギ</t>
    </rPh>
    <phoneticPr fontId="2"/>
  </si>
  <si>
    <t>B×
補助率3/4</t>
    <rPh sb="3" eb="6">
      <t>ホジョリツ</t>
    </rPh>
    <phoneticPr fontId="2"/>
  </si>
  <si>
    <t>E×
補助率3/4</t>
    <rPh sb="3" eb="6">
      <t>ホジョリツ</t>
    </rPh>
    <phoneticPr fontId="2"/>
  </si>
  <si>
    <r>
      <t xml:space="preserve">補助基本額
</t>
    </r>
    <r>
      <rPr>
        <b/>
        <sz val="8"/>
        <color rgb="FFFF0000"/>
        <rFont val="ＭＳ Ｐゴシック"/>
        <family val="3"/>
        <charset val="128"/>
      </rPr>
      <t>（1台当たり）</t>
    </r>
    <r>
      <rPr>
        <sz val="8"/>
        <color theme="1"/>
        <rFont val="ＭＳ Ｐゴシック"/>
        <family val="3"/>
        <charset val="128"/>
      </rPr>
      <t xml:space="preserve">
（F,Gのいずれか少ない額）</t>
    </r>
    <phoneticPr fontId="2"/>
  </si>
  <si>
    <r>
      <t xml:space="preserve">補助基本額
合計
</t>
    </r>
    <r>
      <rPr>
        <sz val="8"/>
        <color theme="1"/>
        <rFont val="ＭＳ Ｐゴシック"/>
        <family val="3"/>
        <charset val="128"/>
      </rPr>
      <t>(C ＋ D×H)</t>
    </r>
    <rPh sb="0" eb="5">
      <t>ホジョキホンガク</t>
    </rPh>
    <rPh sb="6" eb="8">
      <t>ゴウケイ</t>
    </rPh>
    <phoneticPr fontId="2"/>
  </si>
  <si>
    <r>
      <t xml:space="preserve">補助金所要額
</t>
    </r>
    <r>
      <rPr>
        <sz val="8"/>
        <color theme="1"/>
        <rFont val="ＭＳ Ｐゴシック"/>
        <family val="3"/>
        <charset val="128"/>
      </rPr>
      <t>（A と I の
いずれか少ない額）
※1,000円未満切捨</t>
    </r>
    <rPh sb="20" eb="21">
      <t>スク</t>
    </rPh>
    <rPh sb="23" eb="24">
      <t>ガク</t>
    </rPh>
    <phoneticPr fontId="2"/>
  </si>
  <si>
    <t>・行が足りない場合は、適宜追加すること。</t>
    <phoneticPr fontId="2"/>
  </si>
  <si>
    <t>・職員数により合計金額が変動しない場合は、リストから「それ以外」を選択すること。</t>
    <rPh sb="1" eb="3">
      <t>ショクイン</t>
    </rPh>
    <rPh sb="3" eb="4">
      <t>スウ</t>
    </rPh>
    <rPh sb="7" eb="11">
      <t>ゴウケイキンガク</t>
    </rPh>
    <rPh sb="12" eb="14">
      <t>ヘンドウ</t>
    </rPh>
    <rPh sb="17" eb="19">
      <t>バアイ</t>
    </rPh>
    <rPh sb="29" eb="31">
      <t>イガイ</t>
    </rPh>
    <rPh sb="33" eb="35">
      <t>センタク</t>
    </rPh>
    <phoneticPr fontId="2"/>
  </si>
  <si>
    <r>
      <t>補助限度額</t>
    </r>
    <r>
      <rPr>
        <sz val="8"/>
        <color theme="1"/>
        <rFont val="ＭＳ Ｐゴシック"/>
        <family val="3"/>
        <charset val="128"/>
      </rPr>
      <t xml:space="preserve">
1・2・3（1事業所当たり）</t>
    </r>
    <rPh sb="0" eb="2">
      <t>ホジョ</t>
    </rPh>
    <rPh sb="2" eb="4">
      <t>ゲンド</t>
    </rPh>
    <rPh sb="13" eb="16">
      <t>ジギョウショ</t>
    </rPh>
    <rPh sb="16" eb="17">
      <t>ア</t>
    </rPh>
    <phoneticPr fontId="2"/>
  </si>
  <si>
    <t>介護ソフト（1～10）+
連携有</t>
    <rPh sb="0" eb="2">
      <t>カイゴ</t>
    </rPh>
    <rPh sb="13" eb="15">
      <t>レンケイ</t>
    </rPh>
    <rPh sb="15" eb="16">
      <t>アリ</t>
    </rPh>
    <phoneticPr fontId="2"/>
  </si>
  <si>
    <t>介護ソフト（11～20）+
連携有</t>
    <rPh sb="0" eb="2">
      <t>カイゴ</t>
    </rPh>
    <rPh sb="14" eb="16">
      <t>レンケイ</t>
    </rPh>
    <rPh sb="16" eb="17">
      <t>アリ</t>
    </rPh>
    <phoneticPr fontId="2"/>
  </si>
  <si>
    <t>介護ソフト（21～30）+
連携有</t>
    <rPh sb="0" eb="2">
      <t>カイゴ</t>
    </rPh>
    <rPh sb="14" eb="16">
      <t>レンケイ</t>
    </rPh>
    <rPh sb="16" eb="17">
      <t>アリ</t>
    </rPh>
    <phoneticPr fontId="2"/>
  </si>
  <si>
    <t>介護ソフト（31～）</t>
    <rPh sb="0" eb="2">
      <t>カイゴ</t>
    </rPh>
    <phoneticPr fontId="2"/>
  </si>
  <si>
    <t>介護ソフト（それ以外）</t>
    <rPh sb="0" eb="2">
      <t>カイゴ</t>
    </rPh>
    <rPh sb="8" eb="10">
      <t>イガイ</t>
    </rPh>
    <phoneticPr fontId="2"/>
  </si>
  <si>
    <t>介護ソフト（それ以外）+
連携有</t>
    <rPh sb="0" eb="2">
      <t>カイゴ</t>
    </rPh>
    <rPh sb="8" eb="10">
      <t>イガイ</t>
    </rPh>
    <rPh sb="13" eb="15">
      <t>レンケイ</t>
    </rPh>
    <rPh sb="15" eb="16">
      <t>アリ</t>
    </rPh>
    <phoneticPr fontId="2"/>
  </si>
  <si>
    <t>介護ソフト（31～）+
連携有</t>
    <rPh sb="0" eb="2">
      <t>カイゴ</t>
    </rPh>
    <rPh sb="12" eb="14">
      <t>レンケイ</t>
    </rPh>
    <rPh sb="14" eb="15">
      <t>アリ</t>
    </rPh>
    <phoneticPr fontId="2"/>
  </si>
  <si>
    <t>・令和７年度中に「ケアプランデータ連携システム」により、５事業所以上データ連携を実施する場合は、リストから「連携有」も選択すること（パッケージ型、業務改善支援を除く。）。</t>
    <rPh sb="1" eb="3">
      <t>レイワ</t>
    </rPh>
    <rPh sb="4" eb="6">
      <t>ネンド</t>
    </rPh>
    <rPh sb="6" eb="7">
      <t>チュウ</t>
    </rPh>
    <rPh sb="17" eb="19">
      <t>レンケイ</t>
    </rPh>
    <rPh sb="29" eb="32">
      <t>ジギョウショ</t>
    </rPh>
    <rPh sb="32" eb="34">
      <t>イジョウ</t>
    </rPh>
    <rPh sb="37" eb="39">
      <t>レンケイ</t>
    </rPh>
    <rPh sb="40" eb="42">
      <t>ジッシ</t>
    </rPh>
    <rPh sb="44" eb="46">
      <t>バアイ</t>
    </rPh>
    <rPh sb="54" eb="56">
      <t>レンケイ</t>
    </rPh>
    <rPh sb="56" eb="57">
      <t>アリ</t>
    </rPh>
    <rPh sb="59" eb="61">
      <t>センタク</t>
    </rPh>
    <rPh sb="71" eb="72">
      <t>ガタ</t>
    </rPh>
    <rPh sb="73" eb="79">
      <t>ギョウムカイゼンシエン</t>
    </rPh>
    <rPh sb="80" eb="81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</si>
</sst>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8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4" fillId="0" borderId="0" xfId="0" applyFont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38" fontId="0" fillId="0" borderId="1" xfId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38" fontId="0" fillId="0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  <protection locked="0"/>
    </xf>
    <xf numFmtId="38" fontId="0" fillId="2" borderId="1" xfId="1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vertical="center" wrapText="1"/>
    </xf>
    <xf numFmtId="38" fontId="0" fillId="0" borderId="1" xfId="1" applyFont="1" applyBorder="1" applyAlignment="1">
      <alignment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>
      <alignment horizontal="center" vertical="center"/>
    </xf>
    <xf numFmtId="38" fontId="0" fillId="0" borderId="13" xfId="1" applyFont="1" applyFill="1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0" fillId="3" borderId="24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2" borderId="29" xfId="0" applyFill="1" applyBorder="1" applyAlignment="1" applyProtection="1">
      <alignment vertical="center"/>
      <protection locked="0"/>
    </xf>
    <xf numFmtId="38" fontId="0" fillId="0" borderId="36" xfId="1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>
      <alignment vertical="center"/>
    </xf>
    <xf numFmtId="38" fontId="0" fillId="0" borderId="39" xfId="1" applyFont="1" applyBorder="1">
      <alignment vertical="center"/>
    </xf>
    <xf numFmtId="38" fontId="0" fillId="0" borderId="40" xfId="0" applyNumberFormat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0" fillId="0" borderId="12" xfId="0" applyNumberFormat="1" applyBorder="1" applyAlignment="1">
      <alignment vertical="center"/>
    </xf>
    <xf numFmtId="38" fontId="0" fillId="0" borderId="39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38" fontId="0" fillId="0" borderId="36" xfId="1" applyFont="1" applyFill="1" applyBorder="1" applyAlignment="1">
      <alignment vertical="center"/>
    </xf>
    <xf numFmtId="3" fontId="0" fillId="0" borderId="36" xfId="0" applyNumberForma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38" fontId="0" fillId="0" borderId="41" xfId="1" applyFont="1" applyFill="1" applyBorder="1" applyAlignment="1">
      <alignment horizontal="center" vertical="center"/>
    </xf>
    <xf numFmtId="38" fontId="0" fillId="0" borderId="15" xfId="1" applyFont="1" applyFill="1" applyBorder="1" applyAlignment="1">
      <alignment horizontal="center" vertical="center"/>
    </xf>
    <xf numFmtId="38" fontId="0" fillId="0" borderId="42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23F64-ABC1-467E-8AD0-F0F2B5874E6C}">
  <dimension ref="A2:P35"/>
  <sheetViews>
    <sheetView tabSelected="1" view="pageBreakPreview" zoomScaleNormal="100" zoomScaleSheetLayoutView="100" workbookViewId="0"/>
  </sheetViews>
  <sheetFormatPr defaultRowHeight="13" x14ac:dyDescent="0.2"/>
  <cols>
    <col min="1" max="1" width="2.6328125" customWidth="1"/>
    <col min="2" max="2" width="13.6328125" customWidth="1"/>
    <col min="3" max="3" width="12.6328125" customWidth="1"/>
    <col min="4" max="4" width="11.6328125" customWidth="1"/>
    <col min="5" max="5" width="5.6328125" customWidth="1"/>
    <col min="6" max="7" width="11.6328125" customWidth="1"/>
    <col min="8" max="8" width="5.6328125" customWidth="1"/>
    <col min="9" max="13" width="11.6328125" customWidth="1"/>
    <col min="14" max="14" width="13.6328125" customWidth="1"/>
    <col min="15" max="15" width="10.6328125" customWidth="1"/>
  </cols>
  <sheetData>
    <row r="2" spans="1:16" ht="19" x14ac:dyDescent="0.2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1"/>
      <c r="P2" s="1"/>
    </row>
    <row r="3" spans="1:16" ht="19" x14ac:dyDescent="0.2">
      <c r="A3" s="69" t="s">
        <v>42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15"/>
      <c r="P3" s="15"/>
    </row>
    <row r="4" spans="1:16" ht="1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"/>
      <c r="P4" s="1"/>
    </row>
    <row r="5" spans="1:16" ht="20" customHeight="1" x14ac:dyDescent="0.2">
      <c r="A5" s="85" t="s">
        <v>12</v>
      </c>
      <c r="B5" s="86"/>
      <c r="C5" s="79"/>
      <c r="D5" s="80"/>
      <c r="E5" s="80"/>
      <c r="F5" s="80"/>
      <c r="G5" s="81"/>
      <c r="H5" s="7"/>
      <c r="I5" s="7"/>
      <c r="J5" s="7"/>
      <c r="K5" s="7"/>
      <c r="L5" s="7"/>
      <c r="M5" s="7"/>
      <c r="N5" s="7"/>
      <c r="O5" s="1"/>
      <c r="P5" s="1"/>
    </row>
    <row r="6" spans="1:16" ht="20" customHeight="1" x14ac:dyDescent="0.2">
      <c r="A6" s="87" t="s">
        <v>13</v>
      </c>
      <c r="B6" s="88"/>
      <c r="C6" s="82"/>
      <c r="D6" s="83"/>
      <c r="E6" s="83"/>
      <c r="F6" s="83"/>
      <c r="G6" s="84"/>
      <c r="H6" s="7"/>
      <c r="I6" s="7"/>
      <c r="J6" s="7"/>
      <c r="K6" s="7"/>
      <c r="L6" s="7"/>
      <c r="M6" s="7"/>
      <c r="N6" s="7"/>
      <c r="O6" s="1"/>
      <c r="P6" s="1"/>
    </row>
    <row r="7" spans="1:16" ht="15" customHeight="1" x14ac:dyDescent="0.2">
      <c r="B7" s="12"/>
      <c r="C7" s="7"/>
      <c r="D7" s="7"/>
      <c r="E7" s="7"/>
      <c r="F7" s="7"/>
      <c r="G7" s="7"/>
      <c r="H7" s="7"/>
      <c r="I7" s="17"/>
      <c r="J7" s="17"/>
      <c r="K7" s="17"/>
      <c r="L7" s="17"/>
      <c r="M7" s="7"/>
      <c r="N7" s="7"/>
      <c r="O7" s="1"/>
      <c r="P7" s="1"/>
    </row>
    <row r="8" spans="1:16" ht="15" customHeight="1" thickBot="1" x14ac:dyDescent="0.25">
      <c r="B8" s="12"/>
      <c r="C8" s="7"/>
      <c r="D8" s="7"/>
      <c r="E8" s="7"/>
      <c r="F8" s="7"/>
      <c r="G8" s="7"/>
      <c r="H8" s="7"/>
      <c r="I8" s="17"/>
      <c r="J8" s="17"/>
      <c r="K8" s="17"/>
      <c r="L8" s="17"/>
      <c r="M8" s="7"/>
      <c r="N8" s="7"/>
      <c r="O8" s="1"/>
      <c r="P8" s="1"/>
    </row>
    <row r="9" spans="1:16" ht="20" customHeight="1" x14ac:dyDescent="0.2">
      <c r="C9" s="16"/>
      <c r="D9" s="16"/>
      <c r="E9" s="95" t="s">
        <v>22</v>
      </c>
      <c r="F9" s="96"/>
      <c r="G9" s="97"/>
      <c r="H9" s="71" t="s">
        <v>29</v>
      </c>
      <c r="I9" s="72"/>
      <c r="J9" s="72"/>
      <c r="K9" s="72"/>
      <c r="L9" s="73"/>
      <c r="M9" s="19"/>
    </row>
    <row r="10" spans="1:16" ht="12" customHeight="1" x14ac:dyDescent="0.2">
      <c r="A10" s="89" t="s">
        <v>32</v>
      </c>
      <c r="B10" s="90"/>
      <c r="C10" s="58" t="s">
        <v>27</v>
      </c>
      <c r="D10" s="55" t="s">
        <v>31</v>
      </c>
      <c r="E10" s="75" t="s">
        <v>4</v>
      </c>
      <c r="F10" s="58" t="s">
        <v>30</v>
      </c>
      <c r="G10" s="61" t="s">
        <v>33</v>
      </c>
      <c r="H10" s="75" t="s">
        <v>4</v>
      </c>
      <c r="I10" s="74" t="s">
        <v>34</v>
      </c>
      <c r="J10" s="74" t="s">
        <v>44</v>
      </c>
      <c r="K10" s="74" t="s">
        <v>35</v>
      </c>
      <c r="L10" s="68" t="s">
        <v>45</v>
      </c>
      <c r="M10" s="48" t="s">
        <v>46</v>
      </c>
      <c r="N10" s="74" t="s">
        <v>47</v>
      </c>
    </row>
    <row r="11" spans="1:16" ht="12" customHeight="1" x14ac:dyDescent="0.2">
      <c r="A11" s="91"/>
      <c r="B11" s="92"/>
      <c r="C11" s="59"/>
      <c r="D11" s="56"/>
      <c r="E11" s="76"/>
      <c r="F11" s="59"/>
      <c r="G11" s="62"/>
      <c r="H11" s="76"/>
      <c r="I11" s="67"/>
      <c r="J11" s="67"/>
      <c r="K11" s="74"/>
      <c r="L11" s="68"/>
      <c r="M11" s="49"/>
      <c r="N11" s="74"/>
    </row>
    <row r="12" spans="1:16" ht="12" customHeight="1" x14ac:dyDescent="0.2">
      <c r="A12" s="91"/>
      <c r="B12" s="92"/>
      <c r="C12" s="59"/>
      <c r="D12" s="56"/>
      <c r="E12" s="76"/>
      <c r="F12" s="59"/>
      <c r="G12" s="62"/>
      <c r="H12" s="76"/>
      <c r="I12" s="67"/>
      <c r="J12" s="67"/>
      <c r="K12" s="74"/>
      <c r="L12" s="68"/>
      <c r="M12" s="49"/>
      <c r="N12" s="74"/>
    </row>
    <row r="13" spans="1:16" ht="12" customHeight="1" x14ac:dyDescent="0.2">
      <c r="A13" s="91"/>
      <c r="B13" s="92"/>
      <c r="C13" s="59"/>
      <c r="D13" s="56"/>
      <c r="E13" s="76"/>
      <c r="F13" s="59"/>
      <c r="G13" s="62"/>
      <c r="H13" s="76"/>
      <c r="I13" s="67"/>
      <c r="J13" s="67"/>
      <c r="K13" s="74"/>
      <c r="L13" s="68"/>
      <c r="M13" s="49"/>
      <c r="N13" s="74"/>
    </row>
    <row r="14" spans="1:16" ht="12" customHeight="1" x14ac:dyDescent="0.2">
      <c r="A14" s="91"/>
      <c r="B14" s="92"/>
      <c r="C14" s="59"/>
      <c r="D14" s="57"/>
      <c r="E14" s="77"/>
      <c r="F14" s="60"/>
      <c r="G14" s="63"/>
      <c r="H14" s="77"/>
      <c r="I14" s="78"/>
      <c r="J14" s="78"/>
      <c r="K14" s="58"/>
      <c r="L14" s="61"/>
      <c r="M14" s="49"/>
      <c r="N14" s="58"/>
    </row>
    <row r="15" spans="1:16" ht="13" customHeight="1" x14ac:dyDescent="0.2">
      <c r="A15" s="93"/>
      <c r="B15" s="94"/>
      <c r="C15" s="70"/>
      <c r="D15" s="27" t="s">
        <v>3</v>
      </c>
      <c r="E15" s="32" t="s">
        <v>5</v>
      </c>
      <c r="F15" s="18" t="s">
        <v>6</v>
      </c>
      <c r="G15" s="33" t="s">
        <v>7</v>
      </c>
      <c r="H15" s="32" t="s">
        <v>43</v>
      </c>
      <c r="I15" s="18" t="s">
        <v>8</v>
      </c>
      <c r="J15" s="18" t="s">
        <v>10</v>
      </c>
      <c r="K15" s="18" t="s">
        <v>11</v>
      </c>
      <c r="L15" s="33" t="s">
        <v>23</v>
      </c>
      <c r="M15" s="31" t="s">
        <v>24</v>
      </c>
      <c r="N15" s="18" t="s">
        <v>25</v>
      </c>
    </row>
    <row r="16" spans="1:16" ht="35" customHeight="1" x14ac:dyDescent="0.2">
      <c r="A16" s="67">
        <v>1</v>
      </c>
      <c r="B16" s="52" t="s">
        <v>1</v>
      </c>
      <c r="C16" s="22"/>
      <c r="D16" s="28" t="str">
        <f>IF(C16="","",VLOOKUP(C16,$B$28:$C$35,2,FALSE))</f>
        <v/>
      </c>
      <c r="E16" s="34"/>
      <c r="F16" s="23"/>
      <c r="G16" s="35">
        <f>ROUNDDOWN(F16*0.75,0)</f>
        <v>0</v>
      </c>
      <c r="H16" s="34"/>
      <c r="I16" s="23"/>
      <c r="J16" s="25">
        <f>ROUNDDOWN(I16*0.75,0)</f>
        <v>0</v>
      </c>
      <c r="K16" s="14">
        <v>100000</v>
      </c>
      <c r="L16" s="35">
        <f>IF(J16&lt;K16,J16,K16)</f>
        <v>0</v>
      </c>
      <c r="M16" s="40">
        <f t="shared" ref="M16:M21" si="0">G16+H16*L16</f>
        <v>0</v>
      </c>
      <c r="N16" s="6" t="str">
        <f>IF(D16="","",IF(M16&gt;D16*E16,D16*E16,ROUNDDOWN(M16,-3)))</f>
        <v/>
      </c>
    </row>
    <row r="17" spans="1:14" ht="35" customHeight="1" x14ac:dyDescent="0.2">
      <c r="A17" s="67"/>
      <c r="B17" s="53"/>
      <c r="C17" s="22"/>
      <c r="D17" s="28" t="str">
        <f>IF(C17="","",VLOOKUP(C17,$B$28:$C$35,2,FALSE))</f>
        <v/>
      </c>
      <c r="E17" s="34"/>
      <c r="F17" s="23"/>
      <c r="G17" s="35">
        <f t="shared" ref="G17:G21" si="1">ROUNDDOWN(F17*0.75,0)</f>
        <v>0</v>
      </c>
      <c r="H17" s="34"/>
      <c r="I17" s="23"/>
      <c r="J17" s="25">
        <f t="shared" ref="J17:J21" si="2">ROUNDDOWN(I17*0.75,0)</f>
        <v>0</v>
      </c>
      <c r="K17" s="14">
        <v>100000</v>
      </c>
      <c r="L17" s="35">
        <f t="shared" ref="L17:L21" si="3">IF(J17&lt;K17,J17,K17)</f>
        <v>0</v>
      </c>
      <c r="M17" s="40">
        <f t="shared" si="0"/>
        <v>0</v>
      </c>
      <c r="N17" s="6" t="str">
        <f>IF(D17="","",IF(M17&gt;D17*E17,D17*E17,ROUNDDOWN(M17,-3)))</f>
        <v/>
      </c>
    </row>
    <row r="18" spans="1:14" ht="35" customHeight="1" x14ac:dyDescent="0.2">
      <c r="A18" s="67"/>
      <c r="B18" s="53"/>
      <c r="C18" s="22"/>
      <c r="D18" s="28" t="str">
        <f>IF(C18="","",VLOOKUP(C18,$B$28:$C$35,2,FALSE))</f>
        <v/>
      </c>
      <c r="E18" s="34"/>
      <c r="F18" s="23"/>
      <c r="G18" s="35">
        <f t="shared" si="1"/>
        <v>0</v>
      </c>
      <c r="H18" s="34"/>
      <c r="I18" s="23"/>
      <c r="J18" s="25">
        <f t="shared" si="2"/>
        <v>0</v>
      </c>
      <c r="K18" s="14">
        <v>100000</v>
      </c>
      <c r="L18" s="35">
        <f t="shared" si="3"/>
        <v>0</v>
      </c>
      <c r="M18" s="40">
        <f t="shared" si="0"/>
        <v>0</v>
      </c>
      <c r="N18" s="6" t="str">
        <f>IF(D18="","",IF(M18&gt;D18*E18,D18*E18,ROUNDDOWN(M18,-3)))</f>
        <v/>
      </c>
    </row>
    <row r="19" spans="1:14" ht="35" customHeight="1" x14ac:dyDescent="0.2">
      <c r="A19" s="67"/>
      <c r="B19" s="53"/>
      <c r="C19" s="22"/>
      <c r="D19" s="28" t="str">
        <f>IF(C19="","",VLOOKUP(C19,$B$28:$C$35,2,FALSE))</f>
        <v/>
      </c>
      <c r="E19" s="34"/>
      <c r="F19" s="23"/>
      <c r="G19" s="35">
        <f t="shared" si="1"/>
        <v>0</v>
      </c>
      <c r="H19" s="34"/>
      <c r="I19" s="23"/>
      <c r="J19" s="25">
        <f t="shared" si="2"/>
        <v>0</v>
      </c>
      <c r="K19" s="14">
        <v>100000</v>
      </c>
      <c r="L19" s="35">
        <f t="shared" si="3"/>
        <v>0</v>
      </c>
      <c r="M19" s="40">
        <f t="shared" si="0"/>
        <v>0</v>
      </c>
      <c r="N19" s="6" t="str">
        <f>IF(D19="","",IF(M19&gt;D19*E19,D19*E19,ROUNDDOWN(M19,-3)))</f>
        <v/>
      </c>
    </row>
    <row r="20" spans="1:14" ht="35" customHeight="1" x14ac:dyDescent="0.2">
      <c r="A20" s="67"/>
      <c r="B20" s="54"/>
      <c r="C20" s="22"/>
      <c r="D20" s="28" t="str">
        <f>IF(C20="","",VLOOKUP(C20,$B$28:$C$35,2,FALSE))</f>
        <v/>
      </c>
      <c r="E20" s="34"/>
      <c r="F20" s="23"/>
      <c r="G20" s="35">
        <f t="shared" si="1"/>
        <v>0</v>
      </c>
      <c r="H20" s="34"/>
      <c r="I20" s="23"/>
      <c r="J20" s="25">
        <f t="shared" si="2"/>
        <v>0</v>
      </c>
      <c r="K20" s="14">
        <v>100000</v>
      </c>
      <c r="L20" s="35">
        <f t="shared" si="3"/>
        <v>0</v>
      </c>
      <c r="M20" s="40">
        <f t="shared" si="0"/>
        <v>0</v>
      </c>
      <c r="N20" s="6" t="str">
        <f>IF(D20="","",IF(M20&gt;D20*E20,D20*E20,ROUNDDOWN(M20,-3)))</f>
        <v/>
      </c>
    </row>
    <row r="21" spans="1:14" ht="35" customHeight="1" x14ac:dyDescent="0.2">
      <c r="A21" s="4">
        <v>2</v>
      </c>
      <c r="B21" s="20" t="s">
        <v>2</v>
      </c>
      <c r="C21" s="5"/>
      <c r="D21" s="29">
        <v>10000000</v>
      </c>
      <c r="E21" s="36"/>
      <c r="F21" s="23"/>
      <c r="G21" s="35">
        <f t="shared" si="1"/>
        <v>0</v>
      </c>
      <c r="H21" s="34"/>
      <c r="I21" s="23"/>
      <c r="J21" s="25">
        <f t="shared" si="2"/>
        <v>0</v>
      </c>
      <c r="K21" s="14">
        <v>100000</v>
      </c>
      <c r="L21" s="35">
        <f t="shared" si="3"/>
        <v>0</v>
      </c>
      <c r="M21" s="40">
        <f t="shared" si="0"/>
        <v>0</v>
      </c>
      <c r="N21" s="6">
        <f>IF(D21="","",IF(M21&gt;D21,D21,ROUNDDOWN(M21,-3)))</f>
        <v>0</v>
      </c>
    </row>
    <row r="22" spans="1:14" ht="35" customHeight="1" x14ac:dyDescent="0.2">
      <c r="A22" s="4">
        <v>3</v>
      </c>
      <c r="B22" s="21" t="s">
        <v>26</v>
      </c>
      <c r="C22" s="5"/>
      <c r="D22" s="29">
        <v>450000</v>
      </c>
      <c r="E22" s="36"/>
      <c r="F22" s="23"/>
      <c r="G22" s="35">
        <f t="shared" ref="G22" si="4">ROUNDDOWN(F22*0.75,0)</f>
        <v>0</v>
      </c>
      <c r="H22" s="64"/>
      <c r="I22" s="65"/>
      <c r="J22" s="65"/>
      <c r="K22" s="65"/>
      <c r="L22" s="66"/>
      <c r="M22" s="40">
        <f>G22</f>
        <v>0</v>
      </c>
      <c r="N22" s="6">
        <f>IF(D22="","",IF(M22&gt;D22,D22,ROUNDDOWN(M22,-3)))</f>
        <v>0</v>
      </c>
    </row>
    <row r="23" spans="1:14" ht="35" customHeight="1" thickBot="1" x14ac:dyDescent="0.25">
      <c r="A23" s="50" t="s">
        <v>28</v>
      </c>
      <c r="B23" s="51"/>
      <c r="C23" s="5"/>
      <c r="D23" s="30"/>
      <c r="E23" s="37">
        <f t="shared" ref="E23:J23" si="5">SUM(E16:E22)</f>
        <v>0</v>
      </c>
      <c r="F23" s="38">
        <f t="shared" si="5"/>
        <v>0</v>
      </c>
      <c r="G23" s="39">
        <f t="shared" si="5"/>
        <v>0</v>
      </c>
      <c r="H23" s="37">
        <f t="shared" si="5"/>
        <v>0</v>
      </c>
      <c r="I23" s="38">
        <f t="shared" si="5"/>
        <v>0</v>
      </c>
      <c r="J23" s="42">
        <f t="shared" si="5"/>
        <v>0</v>
      </c>
      <c r="K23" s="43"/>
      <c r="L23" s="39">
        <f>SUM(L16:L22)</f>
        <v>0</v>
      </c>
      <c r="M23" s="41">
        <f>SUM(M16:M22)</f>
        <v>0</v>
      </c>
      <c r="N23" s="3">
        <f>SUM(N16:N22)</f>
        <v>0</v>
      </c>
    </row>
    <row r="24" spans="1:14" ht="12" customHeight="1" x14ac:dyDescent="0.2">
      <c r="A24" s="2" t="s">
        <v>40</v>
      </c>
      <c r="C24" s="2"/>
    </row>
    <row r="25" spans="1:14" ht="12" customHeight="1" x14ac:dyDescent="0.2">
      <c r="A25" s="2" t="s">
        <v>39</v>
      </c>
    </row>
    <row r="28" spans="1:14" x14ac:dyDescent="0.2">
      <c r="B28" s="13" t="s">
        <v>14</v>
      </c>
      <c r="C28" s="13">
        <v>1000000</v>
      </c>
    </row>
    <row r="29" spans="1:14" x14ac:dyDescent="0.2">
      <c r="B29" s="13" t="s">
        <v>15</v>
      </c>
      <c r="C29" s="13">
        <v>300000</v>
      </c>
    </row>
    <row r="30" spans="1:14" x14ac:dyDescent="0.2">
      <c r="B30" s="13" t="s">
        <v>16</v>
      </c>
      <c r="C30" s="13">
        <v>300000</v>
      </c>
    </row>
    <row r="31" spans="1:14" x14ac:dyDescent="0.2">
      <c r="B31" s="13" t="s">
        <v>18</v>
      </c>
      <c r="C31" s="13">
        <v>300000</v>
      </c>
    </row>
    <row r="32" spans="1:14" x14ac:dyDescent="0.2">
      <c r="B32" s="13" t="s">
        <v>17</v>
      </c>
      <c r="C32" s="13">
        <v>1000000</v>
      </c>
    </row>
    <row r="33" spans="2:3" x14ac:dyDescent="0.2">
      <c r="B33" s="13" t="s">
        <v>21</v>
      </c>
      <c r="C33" s="13">
        <v>300000</v>
      </c>
    </row>
    <row r="34" spans="2:3" x14ac:dyDescent="0.2">
      <c r="B34" s="13" t="s">
        <v>20</v>
      </c>
      <c r="C34" s="13">
        <v>300000</v>
      </c>
    </row>
    <row r="35" spans="2:3" x14ac:dyDescent="0.2">
      <c r="B35" s="13" t="s">
        <v>19</v>
      </c>
      <c r="C35" s="13">
        <v>1000000</v>
      </c>
    </row>
  </sheetData>
  <mergeCells count="25">
    <mergeCell ref="A2:N2"/>
    <mergeCell ref="A3:N3"/>
    <mergeCell ref="C10:C15"/>
    <mergeCell ref="H9:L9"/>
    <mergeCell ref="N10:N14"/>
    <mergeCell ref="E10:E14"/>
    <mergeCell ref="H10:H14"/>
    <mergeCell ref="I10:I14"/>
    <mergeCell ref="J10:J14"/>
    <mergeCell ref="K10:K14"/>
    <mergeCell ref="C5:G5"/>
    <mergeCell ref="C6:G6"/>
    <mergeCell ref="A5:B5"/>
    <mergeCell ref="A6:B6"/>
    <mergeCell ref="A10:B15"/>
    <mergeCell ref="E9:G9"/>
    <mergeCell ref="M10:M14"/>
    <mergeCell ref="A23:B23"/>
    <mergeCell ref="B16:B20"/>
    <mergeCell ref="D10:D14"/>
    <mergeCell ref="F10:F14"/>
    <mergeCell ref="G10:G14"/>
    <mergeCell ref="H22:L22"/>
    <mergeCell ref="A16:A20"/>
    <mergeCell ref="L10:L14"/>
  </mergeCells>
  <phoneticPr fontId="2"/>
  <dataValidations count="1">
    <dataValidation type="list" allowBlank="1" showInputMessage="1" showErrorMessage="1" sqref="C16:C20" xr:uid="{ACC9E0AC-B68A-4037-A7BD-AE034DBD938F}">
      <formula1>$B$28:$B$35</formula1>
    </dataValidation>
  </dataValidation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C728-178D-4A88-BD1B-87CDFB95855B}">
  <dimension ref="A2:P39"/>
  <sheetViews>
    <sheetView view="pageBreakPreview" topLeftCell="A4" zoomScaleNormal="100" zoomScaleSheetLayoutView="100" workbookViewId="0"/>
  </sheetViews>
  <sheetFormatPr defaultRowHeight="13" x14ac:dyDescent="0.2"/>
  <cols>
    <col min="1" max="1" width="2.6328125" customWidth="1"/>
    <col min="2" max="2" width="13.6328125" customWidth="1"/>
    <col min="3" max="3" width="12.6328125" customWidth="1"/>
    <col min="4" max="4" width="11.6328125" customWidth="1"/>
    <col min="5" max="5" width="5.6328125" hidden="1" customWidth="1"/>
    <col min="6" max="7" width="11.6328125" customWidth="1"/>
    <col min="8" max="8" width="5.6328125" customWidth="1"/>
    <col min="9" max="13" width="11.6328125" customWidth="1"/>
    <col min="14" max="14" width="13.6328125" customWidth="1"/>
    <col min="15" max="15" width="10.6328125" customWidth="1"/>
  </cols>
  <sheetData>
    <row r="2" spans="1:16" ht="19" x14ac:dyDescent="0.2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1"/>
      <c r="P2" s="1"/>
    </row>
    <row r="3" spans="1:16" ht="19" x14ac:dyDescent="0.2">
      <c r="A3" s="69" t="s">
        <v>48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15"/>
      <c r="P3" s="15"/>
    </row>
    <row r="4" spans="1:16" ht="15" customHeigh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"/>
      <c r="P4" s="1"/>
    </row>
    <row r="5" spans="1:16" ht="20" customHeight="1" x14ac:dyDescent="0.2">
      <c r="A5" s="85" t="s">
        <v>12</v>
      </c>
      <c r="B5" s="86"/>
      <c r="C5" s="79"/>
      <c r="D5" s="80"/>
      <c r="E5" s="80"/>
      <c r="F5" s="80"/>
      <c r="G5" s="81"/>
      <c r="H5" s="8"/>
      <c r="I5" s="8"/>
      <c r="J5" s="8"/>
      <c r="K5" s="8"/>
      <c r="L5" s="8"/>
      <c r="M5" s="8"/>
      <c r="N5" s="8"/>
      <c r="O5" s="1"/>
      <c r="P5" s="1"/>
    </row>
    <row r="6" spans="1:16" ht="20" customHeight="1" x14ac:dyDescent="0.2">
      <c r="A6" s="87" t="s">
        <v>13</v>
      </c>
      <c r="B6" s="88"/>
      <c r="C6" s="82"/>
      <c r="D6" s="83"/>
      <c r="E6" s="83"/>
      <c r="F6" s="83"/>
      <c r="G6" s="84"/>
      <c r="H6" s="8"/>
      <c r="I6" s="8"/>
      <c r="J6" s="8"/>
      <c r="K6" s="8"/>
      <c r="L6" s="8"/>
      <c r="M6" s="8"/>
      <c r="N6" s="8"/>
      <c r="O6" s="1"/>
      <c r="P6" s="1"/>
    </row>
    <row r="7" spans="1:16" ht="15" customHeight="1" x14ac:dyDescent="0.2">
      <c r="B7" s="12"/>
      <c r="C7" s="8"/>
      <c r="D7" s="8"/>
      <c r="E7" s="8"/>
      <c r="F7" s="8"/>
      <c r="G7" s="8"/>
      <c r="H7" s="8"/>
      <c r="I7" s="17"/>
      <c r="J7" s="17"/>
      <c r="K7" s="17"/>
      <c r="L7" s="17"/>
      <c r="M7" s="8"/>
      <c r="N7" s="8"/>
      <c r="O7" s="1"/>
      <c r="P7" s="1"/>
    </row>
    <row r="8" spans="1:16" ht="15" customHeight="1" thickBot="1" x14ac:dyDescent="0.25">
      <c r="B8" s="12"/>
      <c r="C8" s="8"/>
      <c r="D8" s="8"/>
      <c r="E8" s="8"/>
      <c r="F8" s="8"/>
      <c r="G8" s="8"/>
      <c r="H8" s="8"/>
      <c r="I8" s="17"/>
      <c r="J8" s="17"/>
      <c r="K8" s="17"/>
      <c r="L8" s="17"/>
      <c r="M8" s="8"/>
      <c r="N8" s="8"/>
      <c r="O8" s="1"/>
      <c r="P8" s="1"/>
    </row>
    <row r="9" spans="1:16" ht="20" customHeight="1" x14ac:dyDescent="0.2">
      <c r="C9" s="16"/>
      <c r="D9" s="44"/>
      <c r="E9" s="95" t="s">
        <v>22</v>
      </c>
      <c r="F9" s="96"/>
      <c r="G9" s="97"/>
      <c r="H9" s="71" t="s">
        <v>29</v>
      </c>
      <c r="I9" s="72"/>
      <c r="J9" s="72"/>
      <c r="K9" s="72"/>
      <c r="L9" s="73"/>
      <c r="M9" s="19"/>
    </row>
    <row r="10" spans="1:16" ht="12" customHeight="1" x14ac:dyDescent="0.2">
      <c r="A10" s="89" t="s">
        <v>32</v>
      </c>
      <c r="B10" s="90"/>
      <c r="C10" s="58" t="s">
        <v>41</v>
      </c>
      <c r="D10" s="61" t="s">
        <v>56</v>
      </c>
      <c r="E10" s="75" t="s">
        <v>4</v>
      </c>
      <c r="F10" s="58" t="s">
        <v>30</v>
      </c>
      <c r="G10" s="61" t="s">
        <v>49</v>
      </c>
      <c r="H10" s="75" t="s">
        <v>4</v>
      </c>
      <c r="I10" s="74" t="s">
        <v>34</v>
      </c>
      <c r="J10" s="74" t="s">
        <v>50</v>
      </c>
      <c r="K10" s="74" t="s">
        <v>35</v>
      </c>
      <c r="L10" s="68" t="s">
        <v>51</v>
      </c>
      <c r="M10" s="48" t="s">
        <v>52</v>
      </c>
      <c r="N10" s="74" t="s">
        <v>53</v>
      </c>
    </row>
    <row r="11" spans="1:16" ht="12" customHeight="1" x14ac:dyDescent="0.2">
      <c r="A11" s="91"/>
      <c r="B11" s="92"/>
      <c r="C11" s="59"/>
      <c r="D11" s="62"/>
      <c r="E11" s="76"/>
      <c r="F11" s="59"/>
      <c r="G11" s="62"/>
      <c r="H11" s="76"/>
      <c r="I11" s="67"/>
      <c r="J11" s="67"/>
      <c r="K11" s="74"/>
      <c r="L11" s="68"/>
      <c r="M11" s="49"/>
      <c r="N11" s="74"/>
    </row>
    <row r="12" spans="1:16" ht="12" customHeight="1" x14ac:dyDescent="0.2">
      <c r="A12" s="91"/>
      <c r="B12" s="92"/>
      <c r="C12" s="59"/>
      <c r="D12" s="62"/>
      <c r="E12" s="76"/>
      <c r="F12" s="59"/>
      <c r="G12" s="62"/>
      <c r="H12" s="76"/>
      <c r="I12" s="67"/>
      <c r="J12" s="67"/>
      <c r="K12" s="74"/>
      <c r="L12" s="68"/>
      <c r="M12" s="49"/>
      <c r="N12" s="74"/>
    </row>
    <row r="13" spans="1:16" ht="12" customHeight="1" x14ac:dyDescent="0.2">
      <c r="A13" s="91"/>
      <c r="B13" s="92"/>
      <c r="C13" s="59"/>
      <c r="D13" s="62"/>
      <c r="E13" s="76"/>
      <c r="F13" s="59"/>
      <c r="G13" s="62"/>
      <c r="H13" s="76"/>
      <c r="I13" s="67"/>
      <c r="J13" s="67"/>
      <c r="K13" s="74"/>
      <c r="L13" s="68"/>
      <c r="M13" s="49"/>
      <c r="N13" s="74"/>
    </row>
    <row r="14" spans="1:16" ht="12" customHeight="1" x14ac:dyDescent="0.2">
      <c r="A14" s="91"/>
      <c r="B14" s="92"/>
      <c r="C14" s="59"/>
      <c r="D14" s="63"/>
      <c r="E14" s="77"/>
      <c r="F14" s="60"/>
      <c r="G14" s="63"/>
      <c r="H14" s="77"/>
      <c r="I14" s="78"/>
      <c r="J14" s="78"/>
      <c r="K14" s="58"/>
      <c r="L14" s="61"/>
      <c r="M14" s="49"/>
      <c r="N14" s="58"/>
    </row>
    <row r="15" spans="1:16" ht="13" customHeight="1" x14ac:dyDescent="0.2">
      <c r="A15" s="93"/>
      <c r="B15" s="94"/>
      <c r="C15" s="70"/>
      <c r="D15" s="33" t="s">
        <v>3</v>
      </c>
      <c r="E15" s="32" t="s">
        <v>5</v>
      </c>
      <c r="F15" s="18" t="s">
        <v>5</v>
      </c>
      <c r="G15" s="33" t="s">
        <v>6</v>
      </c>
      <c r="H15" s="32" t="s">
        <v>7</v>
      </c>
      <c r="I15" s="18" t="s">
        <v>43</v>
      </c>
      <c r="J15" s="18" t="s">
        <v>8</v>
      </c>
      <c r="K15" s="18" t="s">
        <v>10</v>
      </c>
      <c r="L15" s="33" t="s">
        <v>11</v>
      </c>
      <c r="M15" s="31" t="s">
        <v>23</v>
      </c>
      <c r="N15" s="18" t="s">
        <v>24</v>
      </c>
    </row>
    <row r="16" spans="1:16" ht="35" customHeight="1" x14ac:dyDescent="0.2">
      <c r="A16" s="67">
        <v>1</v>
      </c>
      <c r="B16" s="52" t="s">
        <v>1</v>
      </c>
      <c r="C16" s="26"/>
      <c r="D16" s="45" t="str">
        <f>IF(C16="","",VLOOKUP(C16,$B$30:$C$39,2,FALSE))</f>
        <v/>
      </c>
      <c r="E16" s="34">
        <v>1</v>
      </c>
      <c r="F16" s="23"/>
      <c r="G16" s="35">
        <f>ROUNDDOWN(F16*0.75,0)</f>
        <v>0</v>
      </c>
      <c r="H16" s="34"/>
      <c r="I16" s="23"/>
      <c r="J16" s="25">
        <f>ROUNDDOWN(I16*0.75,0)</f>
        <v>0</v>
      </c>
      <c r="K16" s="14">
        <v>100000</v>
      </c>
      <c r="L16" s="35">
        <f>IF(J16&lt;K16,J16,K16)</f>
        <v>0</v>
      </c>
      <c r="M16" s="40">
        <f t="shared" ref="M16:M21" si="0">G16+H16*L16</f>
        <v>0</v>
      </c>
      <c r="N16" s="11" t="str">
        <f>IF(D16="","",IF(M16&gt;D16*E16,D16*E16,ROUNDDOWN(M16,-3)))</f>
        <v/>
      </c>
    </row>
    <row r="17" spans="1:14" ht="35" customHeight="1" x14ac:dyDescent="0.2">
      <c r="A17" s="67"/>
      <c r="B17" s="53"/>
      <c r="C17" s="26"/>
      <c r="D17" s="45" t="str">
        <f>IF(C17="","",VLOOKUP(C17,$B$30:$C$39,2,FALSE))</f>
        <v/>
      </c>
      <c r="E17" s="34">
        <v>1</v>
      </c>
      <c r="F17" s="23"/>
      <c r="G17" s="35">
        <f t="shared" ref="G17:G22" si="1">ROUNDDOWN(F17*0.75,0)</f>
        <v>0</v>
      </c>
      <c r="H17" s="34"/>
      <c r="I17" s="23"/>
      <c r="J17" s="25">
        <f t="shared" ref="J17:J21" si="2">ROUNDDOWN(I17*0.75,0)</f>
        <v>0</v>
      </c>
      <c r="K17" s="14">
        <v>100000</v>
      </c>
      <c r="L17" s="35">
        <f t="shared" ref="L17:L21" si="3">IF(J17&lt;K17,J17,K17)</f>
        <v>0</v>
      </c>
      <c r="M17" s="40">
        <f t="shared" si="0"/>
        <v>0</v>
      </c>
      <c r="N17" s="11" t="str">
        <f>IF(D17="","",IF(M17&gt;D17*E17,D17*E17,ROUNDDOWN(M17,-3)))</f>
        <v/>
      </c>
    </row>
    <row r="18" spans="1:14" ht="35" customHeight="1" x14ac:dyDescent="0.2">
      <c r="A18" s="67"/>
      <c r="B18" s="53"/>
      <c r="C18" s="26"/>
      <c r="D18" s="45" t="str">
        <f>IF(C18="","",VLOOKUP(C18,$B$30:$C$39,2,FALSE))</f>
        <v/>
      </c>
      <c r="E18" s="34">
        <v>1</v>
      </c>
      <c r="F18" s="23"/>
      <c r="G18" s="35">
        <f t="shared" si="1"/>
        <v>0</v>
      </c>
      <c r="H18" s="34"/>
      <c r="I18" s="23"/>
      <c r="J18" s="25">
        <f t="shared" si="2"/>
        <v>0</v>
      </c>
      <c r="K18" s="14">
        <v>100000</v>
      </c>
      <c r="L18" s="35">
        <f t="shared" si="3"/>
        <v>0</v>
      </c>
      <c r="M18" s="40">
        <f t="shared" si="0"/>
        <v>0</v>
      </c>
      <c r="N18" s="11" t="str">
        <f>IF(D18="","",IF(M18&gt;D18*E18,D18*E18,ROUNDDOWN(M18,-3)))</f>
        <v/>
      </c>
    </row>
    <row r="19" spans="1:14" ht="35" customHeight="1" x14ac:dyDescent="0.2">
      <c r="A19" s="67"/>
      <c r="B19" s="53"/>
      <c r="C19" s="26"/>
      <c r="D19" s="45" t="str">
        <f>IF(C19="","",VLOOKUP(C19,$B$30:$C$39,2,FALSE))</f>
        <v/>
      </c>
      <c r="E19" s="34">
        <v>1</v>
      </c>
      <c r="F19" s="23"/>
      <c r="G19" s="35">
        <f t="shared" si="1"/>
        <v>0</v>
      </c>
      <c r="H19" s="34"/>
      <c r="I19" s="23"/>
      <c r="J19" s="25">
        <f t="shared" si="2"/>
        <v>0</v>
      </c>
      <c r="K19" s="14">
        <v>100000</v>
      </c>
      <c r="L19" s="35">
        <f t="shared" si="3"/>
        <v>0</v>
      </c>
      <c r="M19" s="40">
        <f t="shared" si="0"/>
        <v>0</v>
      </c>
      <c r="N19" s="11" t="str">
        <f>IF(D19="","",IF(M19&gt;D19*E19,D19*E19,ROUNDDOWN(M19,-3)))</f>
        <v/>
      </c>
    </row>
    <row r="20" spans="1:14" ht="35" customHeight="1" x14ac:dyDescent="0.2">
      <c r="A20" s="67"/>
      <c r="B20" s="54"/>
      <c r="C20" s="26"/>
      <c r="D20" s="45" t="str">
        <f>IF(C20="","",VLOOKUP(C20,$B$30:$C$39,2,FALSE))</f>
        <v/>
      </c>
      <c r="E20" s="34">
        <v>1</v>
      </c>
      <c r="F20" s="23"/>
      <c r="G20" s="35">
        <f t="shared" si="1"/>
        <v>0</v>
      </c>
      <c r="H20" s="34"/>
      <c r="I20" s="23"/>
      <c r="J20" s="25">
        <f t="shared" si="2"/>
        <v>0</v>
      </c>
      <c r="K20" s="14">
        <v>100000</v>
      </c>
      <c r="L20" s="35">
        <f t="shared" si="3"/>
        <v>0</v>
      </c>
      <c r="M20" s="40">
        <f t="shared" si="0"/>
        <v>0</v>
      </c>
      <c r="N20" s="11" t="str">
        <f>IF(D20="","",IF(M20&gt;D20*E20,D20*E20,ROUNDDOWN(M20,-3)))</f>
        <v/>
      </c>
    </row>
    <row r="21" spans="1:14" ht="35" customHeight="1" x14ac:dyDescent="0.2">
      <c r="A21" s="10">
        <v>2</v>
      </c>
      <c r="B21" s="20" t="s">
        <v>2</v>
      </c>
      <c r="C21" s="9"/>
      <c r="D21" s="46">
        <v>10000000</v>
      </c>
      <c r="E21" s="36"/>
      <c r="F21" s="23"/>
      <c r="G21" s="35">
        <f t="shared" si="1"/>
        <v>0</v>
      </c>
      <c r="H21" s="34"/>
      <c r="I21" s="23"/>
      <c r="J21" s="25">
        <f t="shared" si="2"/>
        <v>0</v>
      </c>
      <c r="K21" s="14">
        <v>100000</v>
      </c>
      <c r="L21" s="35">
        <f t="shared" si="3"/>
        <v>0</v>
      </c>
      <c r="M21" s="40">
        <f t="shared" si="0"/>
        <v>0</v>
      </c>
      <c r="N21" s="11">
        <f>IF(D21="","",IF(M21&gt;D21,D21,ROUNDDOWN(M21,-3)))</f>
        <v>0</v>
      </c>
    </row>
    <row r="22" spans="1:14" ht="35" customHeight="1" x14ac:dyDescent="0.2">
      <c r="A22" s="10">
        <v>3</v>
      </c>
      <c r="B22" s="21" t="s">
        <v>26</v>
      </c>
      <c r="C22" s="9"/>
      <c r="D22" s="46">
        <v>450000</v>
      </c>
      <c r="E22" s="36"/>
      <c r="F22" s="23"/>
      <c r="G22" s="35">
        <f t="shared" si="1"/>
        <v>0</v>
      </c>
      <c r="H22" s="64"/>
      <c r="I22" s="65"/>
      <c r="J22" s="65"/>
      <c r="K22" s="65"/>
      <c r="L22" s="66"/>
      <c r="M22" s="40">
        <f>G22</f>
        <v>0</v>
      </c>
      <c r="N22" s="11">
        <f>IF(D22="","",IF(M22&gt;D22,D22,ROUNDDOWN(M22,-3)))</f>
        <v>0</v>
      </c>
    </row>
    <row r="23" spans="1:14" ht="35" customHeight="1" thickBot="1" x14ac:dyDescent="0.25">
      <c r="A23" s="50" t="s">
        <v>9</v>
      </c>
      <c r="B23" s="51"/>
      <c r="C23" s="9"/>
      <c r="D23" s="47"/>
      <c r="E23" s="37">
        <f t="shared" ref="E23:J23" si="4">SUM(E16:E22)</f>
        <v>5</v>
      </c>
      <c r="F23" s="38">
        <f t="shared" si="4"/>
        <v>0</v>
      </c>
      <c r="G23" s="39">
        <f t="shared" si="4"/>
        <v>0</v>
      </c>
      <c r="H23" s="37">
        <f t="shared" si="4"/>
        <v>0</v>
      </c>
      <c r="I23" s="38">
        <f t="shared" si="4"/>
        <v>0</v>
      </c>
      <c r="J23" s="42">
        <f t="shared" si="4"/>
        <v>0</v>
      </c>
      <c r="K23" s="43"/>
      <c r="L23" s="39">
        <f>SUM(L16:L22)</f>
        <v>0</v>
      </c>
      <c r="M23" s="41">
        <f>SUM(M16:M22)</f>
        <v>0</v>
      </c>
      <c r="N23" s="3">
        <f>SUM(N16:N22)</f>
        <v>0</v>
      </c>
    </row>
    <row r="24" spans="1:14" ht="12" customHeight="1" x14ac:dyDescent="0.2">
      <c r="A24" s="2" t="s">
        <v>40</v>
      </c>
      <c r="C24" s="2"/>
    </row>
    <row r="25" spans="1:14" ht="12" customHeight="1" x14ac:dyDescent="0.2">
      <c r="A25" s="2" t="s">
        <v>54</v>
      </c>
      <c r="C25" s="2"/>
    </row>
    <row r="26" spans="1:14" ht="12" customHeight="1" x14ac:dyDescent="0.2">
      <c r="A26" s="2" t="s">
        <v>55</v>
      </c>
      <c r="C26" s="2"/>
    </row>
    <row r="27" spans="1:14" ht="12" customHeight="1" x14ac:dyDescent="0.2">
      <c r="A27" s="2" t="s">
        <v>64</v>
      </c>
    </row>
    <row r="30" spans="1:14" x14ac:dyDescent="0.2">
      <c r="B30" s="13" t="s">
        <v>36</v>
      </c>
      <c r="C30" s="13">
        <v>1000000</v>
      </c>
    </row>
    <row r="31" spans="1:14" x14ac:dyDescent="0.2">
      <c r="B31" s="13" t="s">
        <v>37</v>
      </c>
      <c r="C31" s="13">
        <v>1500000</v>
      </c>
    </row>
    <row r="32" spans="1:14" x14ac:dyDescent="0.2">
      <c r="B32" s="13" t="s">
        <v>38</v>
      </c>
      <c r="C32" s="13">
        <v>2000000</v>
      </c>
    </row>
    <row r="33" spans="2:3" x14ac:dyDescent="0.2">
      <c r="B33" s="24" t="s">
        <v>60</v>
      </c>
      <c r="C33" s="13">
        <v>2500000</v>
      </c>
    </row>
    <row r="34" spans="2:3" x14ac:dyDescent="0.2">
      <c r="B34" s="24" t="s">
        <v>61</v>
      </c>
      <c r="C34" s="13">
        <v>2500000</v>
      </c>
    </row>
    <row r="35" spans="2:3" ht="21" x14ac:dyDescent="0.2">
      <c r="B35" s="24" t="s">
        <v>57</v>
      </c>
      <c r="C35" s="13">
        <v>1050000</v>
      </c>
    </row>
    <row r="36" spans="2:3" ht="21" x14ac:dyDescent="0.2">
      <c r="B36" s="24" t="s">
        <v>58</v>
      </c>
      <c r="C36" s="13">
        <v>1550000</v>
      </c>
    </row>
    <row r="37" spans="2:3" ht="21" x14ac:dyDescent="0.2">
      <c r="B37" s="24" t="s">
        <v>59</v>
      </c>
      <c r="C37" s="13">
        <v>2050000</v>
      </c>
    </row>
    <row r="38" spans="2:3" ht="21" x14ac:dyDescent="0.2">
      <c r="B38" s="24" t="s">
        <v>63</v>
      </c>
      <c r="C38" s="13">
        <v>2550000</v>
      </c>
    </row>
    <row r="39" spans="2:3" ht="21" x14ac:dyDescent="0.2">
      <c r="B39" s="24" t="s">
        <v>62</v>
      </c>
      <c r="C39" s="13">
        <v>2550000</v>
      </c>
    </row>
  </sheetData>
  <mergeCells count="25">
    <mergeCell ref="H22:L22"/>
    <mergeCell ref="A23:B23"/>
    <mergeCell ref="J10:J14"/>
    <mergeCell ref="K10:K14"/>
    <mergeCell ref="L10:L14"/>
    <mergeCell ref="M10:M14"/>
    <mergeCell ref="N10:N14"/>
    <mergeCell ref="A16:A20"/>
    <mergeCell ref="B16:B20"/>
    <mergeCell ref="E9:G9"/>
    <mergeCell ref="H9:L9"/>
    <mergeCell ref="A10:B15"/>
    <mergeCell ref="C10:C15"/>
    <mergeCell ref="D10:D14"/>
    <mergeCell ref="E10:E14"/>
    <mergeCell ref="F10:F14"/>
    <mergeCell ref="G10:G14"/>
    <mergeCell ref="H10:H14"/>
    <mergeCell ref="I10:I14"/>
    <mergeCell ref="A2:N2"/>
    <mergeCell ref="A3:N3"/>
    <mergeCell ref="A5:B5"/>
    <mergeCell ref="C5:G5"/>
    <mergeCell ref="A6:B6"/>
    <mergeCell ref="C6:G6"/>
  </mergeCells>
  <phoneticPr fontId="2"/>
  <dataValidations count="1">
    <dataValidation type="list" allowBlank="1" showInputMessage="1" showErrorMessage="1" sqref="C16:C20" xr:uid="{81680486-3905-414C-A3EB-726C497BD74E}">
      <formula1>$B$30:$B$39</formula1>
    </dataValidation>
  </dataValidation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別紙(1)</vt:lpstr>
      <vt:lpstr>別紙(1)-2</vt:lpstr>
      <vt:lpstr>'別紙(1)'!Print_Area</vt:lpstr>
      <vt:lpstr>'別紙(1)-2'!Print_Area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平田英里加</dc:creator>
  <cp:lastModifiedBy>User</cp:lastModifiedBy>
  <cp:lastPrinted>2025-07-04T08:53:15Z</cp:lastPrinted>
  <dcterms:created xsi:type="dcterms:W3CDTF">2025-06-13T01:37:10Z</dcterms:created>
  <dcterms:modified xsi:type="dcterms:W3CDTF">2025-09-30T02:32:54Z</dcterms:modified>
</cp:coreProperties>
</file>