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●特別栽培認証農産物\3 認証ﾃﾞｰﾀﾍﾞｰｽ（ＨＰ更新）\01ＨＰ更新_エコえひめ認証一覧\R7\"/>
    </mc:Choice>
  </mc:AlternateContent>
  <xr:revisionPtr revIDLastSave="0" documentId="13_ncr:1_{B513643B-867B-46D3-9DD4-7F82EA3E7BF7}" xr6:coauthVersionLast="47" xr6:coauthVersionMax="47" xr10:uidLastSave="{00000000-0000-0000-0000-000000000000}"/>
  <bookViews>
    <workbookView xWindow="-45" yWindow="-16320" windowWidth="29040" windowHeight="15720" xr2:uid="{00000000-000D-0000-FFFF-FFFF00000000}"/>
  </bookViews>
  <sheets>
    <sheet name="生産・出荷認証" sheetId="12" r:id="rId1"/>
    <sheet name="精米認証" sheetId="13" r:id="rId2"/>
    <sheet name="確認責任者連絡先" sheetId="11" r:id="rId3"/>
  </sheets>
  <externalReferences>
    <externalReference r:id="rId4"/>
    <externalReference r:id="rId5"/>
  </externalReferences>
  <definedNames>
    <definedName name="_xlnm._FilterDatabase" localSheetId="0" hidden="1">生産・出荷認証!$A$2:$IC$184</definedName>
    <definedName name="_xlnm._FilterDatabase" localSheetId="1" hidden="1">精米認証!$A$1:$Q$37</definedName>
    <definedName name="_xlnm.Print_Area" localSheetId="2">確認責任者連絡先!$A$1:$F$63</definedName>
    <definedName name="_xlnm.Print_Area" localSheetId="0">生産・出荷認証!$A$1:$T$184</definedName>
    <definedName name="_xlnm.Print_Area" localSheetId="1">精米認証!$A$1:$O$38</definedName>
    <definedName name="_xlnm.Print_Titles" localSheetId="0">生産・出荷認証!$1:$2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3" i="12" l="1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E184" i="12"/>
  <c r="D184" i="12"/>
  <c r="E183" i="12"/>
  <c r="D183" i="12"/>
  <c r="E182" i="12"/>
  <c r="D182" i="12"/>
  <c r="E181" i="12"/>
  <c r="D181" i="12"/>
  <c r="E180" i="12"/>
  <c r="D180" i="12"/>
  <c r="E179" i="12"/>
  <c r="D179" i="12"/>
  <c r="E178" i="12"/>
  <c r="D178" i="12"/>
  <c r="E177" i="12"/>
  <c r="D177" i="12"/>
  <c r="E176" i="12"/>
  <c r="D176" i="12"/>
  <c r="E175" i="12"/>
  <c r="D175" i="12"/>
  <c r="E174" i="12"/>
  <c r="D174" i="12"/>
  <c r="E173" i="12"/>
  <c r="D173" i="12"/>
  <c r="E172" i="12"/>
  <c r="D172" i="12"/>
  <c r="E171" i="12"/>
  <c r="D171" i="12"/>
  <c r="E170" i="12"/>
  <c r="D170" i="12"/>
  <c r="E169" i="12"/>
  <c r="D169" i="12"/>
  <c r="C38" i="13" l="1"/>
  <c r="D38" i="13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C2" i="13"/>
  <c r="D2" i="13"/>
  <c r="C3" i="13"/>
  <c r="D3" i="13"/>
  <c r="C4" i="13"/>
  <c r="D4" i="13"/>
  <c r="C5" i="13"/>
  <c r="D5" i="13"/>
  <c r="C6" i="13"/>
  <c r="D6" i="13"/>
  <c r="C7" i="13"/>
  <c r="D7" i="13"/>
  <c r="C8" i="13"/>
  <c r="D8" i="13"/>
  <c r="C9" i="13"/>
  <c r="D9" i="13"/>
  <c r="C10" i="13"/>
  <c r="D10" i="13"/>
  <c r="C11" i="13"/>
  <c r="D11" i="13"/>
  <c r="C12" i="13"/>
  <c r="D12" i="13"/>
  <c r="D37" i="13" l="1"/>
  <c r="C37" i="13"/>
  <c r="D36" i="13"/>
  <c r="C36" i="13"/>
  <c r="D35" i="13"/>
  <c r="C35" i="13"/>
  <c r="D34" i="13"/>
  <c r="C34" i="13"/>
  <c r="D33" i="13"/>
  <c r="C33" i="13"/>
  <c r="D32" i="13"/>
  <c r="C32" i="13"/>
  <c r="D31" i="13"/>
  <c r="C31" i="13"/>
  <c r="D30" i="13"/>
  <c r="C30" i="13"/>
  <c r="D29" i="13"/>
  <c r="C29" i="13"/>
  <c r="D28" i="13"/>
  <c r="C28" i="13"/>
  <c r="D27" i="13"/>
  <c r="C27" i="13"/>
  <c r="D26" i="13"/>
  <c r="C26" i="13"/>
  <c r="D25" i="13"/>
  <c r="C25" i="13"/>
  <c r="D24" i="13"/>
  <c r="C24" i="13"/>
  <c r="D23" i="13"/>
  <c r="C23" i="13"/>
  <c r="D22" i="13"/>
  <c r="C22" i="13"/>
  <c r="D21" i="13"/>
  <c r="C21" i="13"/>
  <c r="D20" i="13"/>
  <c r="C20" i="13"/>
  <c r="D19" i="13"/>
  <c r="C19" i="13"/>
  <c r="D18" i="13"/>
  <c r="C18" i="13"/>
  <c r="D17" i="13"/>
  <c r="C17" i="13"/>
  <c r="D16" i="13"/>
  <c r="C16" i="13"/>
  <c r="D15" i="13"/>
  <c r="C15" i="13"/>
  <c r="D14" i="13"/>
  <c r="C14" i="13"/>
  <c r="D13" i="13"/>
  <c r="C13" i="13"/>
  <c r="A134" i="12"/>
  <c r="A135" i="12"/>
  <c r="A136" i="12"/>
  <c r="A137" i="12"/>
  <c r="A138" i="12"/>
  <c r="A139" i="12"/>
  <c r="A140" i="12"/>
  <c r="A141" i="12"/>
  <c r="A142" i="12"/>
  <c r="D8" i="12" l="1"/>
  <c r="E8" i="12"/>
  <c r="D104" i="12"/>
  <c r="E104" i="12"/>
  <c r="D105" i="12"/>
  <c r="E105" i="12"/>
  <c r="D106" i="12"/>
  <c r="E106" i="12"/>
  <c r="D107" i="12"/>
  <c r="E107" i="12"/>
  <c r="D108" i="12"/>
  <c r="E108" i="12"/>
  <c r="D109" i="12"/>
  <c r="E109" i="12"/>
  <c r="D110" i="12"/>
  <c r="E110" i="12"/>
  <c r="D111" i="12"/>
  <c r="E111" i="12"/>
  <c r="D112" i="12"/>
  <c r="E112" i="12"/>
  <c r="D113" i="12"/>
  <c r="E113" i="12"/>
  <c r="D114" i="12"/>
  <c r="E114" i="12"/>
  <c r="D115" i="12"/>
  <c r="E115" i="12"/>
  <c r="D116" i="12"/>
  <c r="E116" i="12"/>
  <c r="D117" i="12"/>
  <c r="E117" i="12"/>
  <c r="D118" i="12"/>
  <c r="E118" i="12"/>
  <c r="D119" i="12"/>
  <c r="E119" i="12"/>
  <c r="D120" i="12"/>
  <c r="E120" i="12"/>
  <c r="D121" i="12"/>
  <c r="E121" i="12"/>
  <c r="D122" i="12"/>
  <c r="E122" i="12"/>
  <c r="D123" i="12"/>
  <c r="E123" i="12"/>
  <c r="D124" i="12"/>
  <c r="E124" i="12"/>
  <c r="D125" i="12"/>
  <c r="E125" i="12"/>
  <c r="D126" i="12"/>
  <c r="E126" i="12"/>
  <c r="D127" i="12"/>
  <c r="E127" i="12"/>
  <c r="D128" i="12"/>
  <c r="E128" i="12"/>
  <c r="D129" i="12"/>
  <c r="E129" i="12"/>
  <c r="D130" i="12"/>
  <c r="E130" i="12"/>
  <c r="D131" i="12"/>
  <c r="E131" i="12"/>
  <c r="D132" i="12"/>
  <c r="E132" i="12"/>
  <c r="D133" i="12"/>
  <c r="E133" i="12"/>
  <c r="A13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92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3" i="12"/>
  <c r="A94" i="12"/>
  <c r="A95" i="12"/>
  <c r="A96" i="12"/>
  <c r="A97" i="12"/>
  <c r="A98" i="12"/>
  <c r="A99" i="12"/>
  <c r="A100" i="12"/>
  <c r="A101" i="12"/>
  <c r="A102" i="12"/>
  <c r="A103" i="12"/>
  <c r="D81" i="12"/>
  <c r="E81" i="12"/>
  <c r="D82" i="12"/>
  <c r="E82" i="12"/>
  <c r="D83" i="12"/>
  <c r="E83" i="12"/>
  <c r="D84" i="12"/>
  <c r="E84" i="12"/>
  <c r="D85" i="12"/>
  <c r="E85" i="12"/>
  <c r="D86" i="12"/>
  <c r="E86" i="12"/>
  <c r="D87" i="12"/>
  <c r="E87" i="12"/>
  <c r="D88" i="12"/>
  <c r="E88" i="12"/>
  <c r="D89" i="12"/>
  <c r="E89" i="12"/>
  <c r="D90" i="12"/>
  <c r="E90" i="12"/>
  <c r="D91" i="12"/>
  <c r="E91" i="12"/>
  <c r="D92" i="12"/>
  <c r="E92" i="12"/>
  <c r="D93" i="12"/>
  <c r="E93" i="12"/>
  <c r="D94" i="12"/>
  <c r="E94" i="12"/>
  <c r="D95" i="12"/>
  <c r="E95" i="12"/>
  <c r="D96" i="12"/>
  <c r="E96" i="12"/>
  <c r="D97" i="12"/>
  <c r="E97" i="12"/>
  <c r="D98" i="12"/>
  <c r="E98" i="12"/>
  <c r="D99" i="12"/>
  <c r="E99" i="12"/>
  <c r="D100" i="12"/>
  <c r="E100" i="12"/>
  <c r="D101" i="12"/>
  <c r="E101" i="12"/>
  <c r="D102" i="12"/>
  <c r="E102" i="12"/>
  <c r="D103" i="12"/>
  <c r="E103" i="12"/>
  <c r="A4" i="12"/>
  <c r="A5" i="12"/>
  <c r="A6" i="12"/>
  <c r="D35" i="12" l="1"/>
  <c r="E35" i="12"/>
  <c r="D36" i="12"/>
  <c r="E36" i="12"/>
  <c r="D37" i="12"/>
  <c r="E37" i="12"/>
  <c r="D38" i="12"/>
  <c r="E38" i="12"/>
  <c r="D39" i="12"/>
  <c r="E39" i="12"/>
  <c r="D40" i="12"/>
  <c r="E40" i="12"/>
  <c r="D41" i="12"/>
  <c r="E41" i="12"/>
  <c r="D42" i="12"/>
  <c r="E42" i="12"/>
  <c r="D43" i="12"/>
  <c r="E43" i="12"/>
  <c r="D44" i="12"/>
  <c r="E44" i="12"/>
  <c r="D45" i="12"/>
  <c r="E45" i="12"/>
  <c r="D46" i="12"/>
  <c r="E46" i="12"/>
  <c r="D47" i="12"/>
  <c r="E47" i="12"/>
  <c r="D48" i="12"/>
  <c r="E48" i="12"/>
  <c r="D49" i="12"/>
  <c r="E49" i="12"/>
  <c r="D50" i="12"/>
  <c r="E50" i="12"/>
  <c r="D51" i="12"/>
  <c r="E51" i="12"/>
  <c r="D52" i="12"/>
  <c r="E52" i="12"/>
  <c r="D53" i="12"/>
  <c r="E53" i="12"/>
  <c r="D54" i="12"/>
  <c r="E54" i="12"/>
  <c r="D55" i="12"/>
  <c r="E55" i="12"/>
  <c r="D56" i="12"/>
  <c r="E56" i="12"/>
  <c r="D57" i="12"/>
  <c r="E57" i="12"/>
  <c r="D58" i="12"/>
  <c r="E58" i="12"/>
  <c r="D59" i="12"/>
  <c r="E59" i="12"/>
  <c r="D60" i="12"/>
  <c r="E60" i="12"/>
  <c r="D61" i="12"/>
  <c r="E61" i="12"/>
  <c r="D62" i="12"/>
  <c r="E62" i="12"/>
  <c r="D63" i="12"/>
  <c r="E63" i="12"/>
  <c r="D64" i="12"/>
  <c r="E64" i="12"/>
  <c r="D65" i="12"/>
  <c r="E65" i="12"/>
  <c r="D66" i="12"/>
  <c r="E66" i="12"/>
  <c r="D67" i="12"/>
  <c r="E67" i="12"/>
  <c r="D68" i="12"/>
  <c r="E68" i="12"/>
  <c r="D69" i="12"/>
  <c r="E69" i="12"/>
  <c r="D70" i="12"/>
  <c r="E70" i="12"/>
  <c r="D71" i="12"/>
  <c r="E71" i="12"/>
  <c r="D72" i="12"/>
  <c r="E72" i="12"/>
  <c r="D73" i="12"/>
  <c r="E73" i="12"/>
  <c r="D74" i="12"/>
  <c r="E74" i="12"/>
  <c r="D75" i="12"/>
  <c r="E75" i="12"/>
  <c r="D76" i="12"/>
  <c r="E76" i="12"/>
  <c r="D77" i="12"/>
  <c r="E77" i="12"/>
  <c r="D78" i="12"/>
  <c r="E78" i="12"/>
  <c r="D79" i="12"/>
  <c r="E79" i="12"/>
  <c r="D80" i="12"/>
  <c r="E80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15" i="12" l="1"/>
  <c r="A16" i="12"/>
  <c r="A17" i="12"/>
  <c r="A18" i="12"/>
  <c r="D2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D20" i="12"/>
  <c r="D21" i="12"/>
  <c r="D22" i="12"/>
  <c r="D23" i="12"/>
  <c r="D24" i="12"/>
  <c r="D25" i="12"/>
  <c r="D26" i="12"/>
  <c r="D27" i="12"/>
  <c r="D28" i="12"/>
  <c r="D30" i="12"/>
  <c r="D31" i="12"/>
  <c r="D32" i="12"/>
  <c r="D33" i="12"/>
  <c r="D34" i="12"/>
  <c r="A11" i="12"/>
  <c r="A12" i="12"/>
  <c r="A13" i="12"/>
  <c r="A14" i="12"/>
  <c r="E11" i="12" l="1"/>
  <c r="E12" i="12"/>
  <c r="E13" i="12"/>
  <c r="E14" i="12"/>
  <c r="E15" i="12"/>
  <c r="E16" i="12"/>
  <c r="E17" i="12"/>
  <c r="E18" i="12"/>
  <c r="E19" i="12"/>
  <c r="D11" i="12"/>
  <c r="D12" i="12"/>
  <c r="D13" i="12"/>
  <c r="D14" i="12"/>
  <c r="D15" i="12"/>
  <c r="D16" i="12"/>
  <c r="D17" i="12"/>
  <c r="D18" i="12"/>
  <c r="D19" i="12"/>
  <c r="A10" i="12" l="1"/>
  <c r="D4" i="12"/>
  <c r="E4" i="12"/>
  <c r="D5" i="12"/>
  <c r="E5" i="12"/>
  <c r="D6" i="12"/>
  <c r="E6" i="12"/>
  <c r="D7" i="12"/>
  <c r="E7" i="12"/>
  <c r="D9" i="12"/>
  <c r="E9" i="12"/>
  <c r="D10" i="12"/>
  <c r="E10" i="12"/>
  <c r="A9" i="12" l="1"/>
  <c r="A7" i="12" l="1"/>
  <c r="A3" i="12" l="1"/>
</calcChain>
</file>

<file path=xl/sharedStrings.xml><?xml version="1.0" encoding="utf-8"?>
<sst xmlns="http://schemas.openxmlformats.org/spreadsheetml/2006/main" count="2792" uniqueCount="1325">
  <si>
    <t>No</t>
    <phoneticPr fontId="2"/>
  </si>
  <si>
    <t>区分</t>
    <rPh sb="0" eb="2">
      <t>クブン</t>
    </rPh>
    <phoneticPr fontId="2"/>
  </si>
  <si>
    <t>生産地</t>
    <rPh sb="0" eb="3">
      <t>セイサンチ</t>
    </rPh>
    <phoneticPr fontId="2"/>
  </si>
  <si>
    <t>県認証農産物</t>
    <rPh sb="0" eb="1">
      <t>ケン</t>
    </rPh>
    <rPh sb="1" eb="3">
      <t>ニンショウ</t>
    </rPh>
    <rPh sb="3" eb="6">
      <t>ノウサンブツ</t>
    </rPh>
    <phoneticPr fontId="2"/>
  </si>
  <si>
    <t>作物名等</t>
    <rPh sb="0" eb="2">
      <t>サクモツ</t>
    </rPh>
    <rPh sb="2" eb="3">
      <t>メイ</t>
    </rPh>
    <rPh sb="3" eb="4">
      <t>トウ</t>
    </rPh>
    <phoneticPr fontId="2"/>
  </si>
  <si>
    <t>生産登録番号</t>
    <rPh sb="0" eb="2">
      <t>セイサン</t>
    </rPh>
    <rPh sb="2" eb="4">
      <t>トウロク</t>
    </rPh>
    <rPh sb="4" eb="6">
      <t>バンゴウ</t>
    </rPh>
    <phoneticPr fontId="2"/>
  </si>
  <si>
    <t>出荷認証番号</t>
    <rPh sb="0" eb="2">
      <t>シュッカ</t>
    </rPh>
    <rPh sb="2" eb="4">
      <t>ニンショウ</t>
    </rPh>
    <rPh sb="4" eb="6">
      <t>バンゴウ</t>
    </rPh>
    <phoneticPr fontId="2"/>
  </si>
  <si>
    <t>主な出荷先</t>
    <rPh sb="0" eb="1">
      <t>シュ</t>
    </rPh>
    <rPh sb="2" eb="4">
      <t>シュッカ</t>
    </rPh>
    <rPh sb="4" eb="5">
      <t>サキ</t>
    </rPh>
    <phoneticPr fontId="2"/>
  </si>
  <si>
    <t>中晩柑類（伊予柑）</t>
    <rPh sb="0" eb="3">
      <t>チュウバンカン</t>
    </rPh>
    <rPh sb="3" eb="4">
      <t>ルイ</t>
    </rPh>
    <rPh sb="5" eb="8">
      <t>イヨカン</t>
    </rPh>
    <phoneticPr fontId="2"/>
  </si>
  <si>
    <t>出荷開始</t>
    <rPh sb="0" eb="2">
      <t>シュッカ</t>
    </rPh>
    <rPh sb="2" eb="4">
      <t>カイシ</t>
    </rPh>
    <phoneticPr fontId="2"/>
  </si>
  <si>
    <t>宇和島市</t>
    <rPh sb="0" eb="4">
      <t>ウワジマシ</t>
    </rPh>
    <phoneticPr fontId="2"/>
  </si>
  <si>
    <t>減農薬
減化学肥料</t>
    <phoneticPr fontId="2"/>
  </si>
  <si>
    <t>水稲</t>
    <rPh sb="0" eb="2">
      <t>スイトウ</t>
    </rPh>
    <phoneticPr fontId="2"/>
  </si>
  <si>
    <t>出荷先</t>
    <rPh sb="0" eb="2">
      <t>シュッカ</t>
    </rPh>
    <rPh sb="2" eb="3">
      <t>サキ</t>
    </rPh>
    <phoneticPr fontId="2"/>
  </si>
  <si>
    <t>道の駅みま</t>
    <rPh sb="0" eb="1">
      <t>ミチ</t>
    </rPh>
    <rPh sb="2" eb="3">
      <t>エキ</t>
    </rPh>
    <phoneticPr fontId="2"/>
  </si>
  <si>
    <t>水稲（コシヒカリ）</t>
    <rPh sb="0" eb="2">
      <t>スイトウ</t>
    </rPh>
    <phoneticPr fontId="2"/>
  </si>
  <si>
    <t>中晩柑類（不知火）</t>
    <rPh sb="0" eb="3">
      <t>チュウバンカン</t>
    </rPh>
    <rPh sb="3" eb="4">
      <t>ルイ</t>
    </rPh>
    <rPh sb="5" eb="8">
      <t>シラヌイ</t>
    </rPh>
    <phoneticPr fontId="2"/>
  </si>
  <si>
    <t>栽培責任者数（人）</t>
    <rPh sb="0" eb="2">
      <t>サイバイ</t>
    </rPh>
    <rPh sb="2" eb="5">
      <t>セキニンシャ</t>
    </rPh>
    <rPh sb="5" eb="6">
      <t>スウ</t>
    </rPh>
    <rPh sb="7" eb="8">
      <t>ヒト</t>
    </rPh>
    <phoneticPr fontId="2"/>
  </si>
  <si>
    <t>栽培面積（a）</t>
    <rPh sb="0" eb="2">
      <t>サイバイ</t>
    </rPh>
    <rPh sb="2" eb="4">
      <t>メンセキ</t>
    </rPh>
    <phoneticPr fontId="2"/>
  </si>
  <si>
    <t>出荷予定量（kg）</t>
    <rPh sb="0" eb="2">
      <t>シュッカ</t>
    </rPh>
    <rPh sb="2" eb="4">
      <t>ヨテイ</t>
    </rPh>
    <rPh sb="4" eb="5">
      <t>リョウ</t>
    </rPh>
    <phoneticPr fontId="2"/>
  </si>
  <si>
    <t>茶</t>
    <rPh sb="0" eb="1">
      <t>チャ</t>
    </rPh>
    <phoneticPr fontId="2"/>
  </si>
  <si>
    <t>申請者
（確認責任者）</t>
    <rPh sb="0" eb="2">
      <t>シンセイ</t>
    </rPh>
    <rPh sb="2" eb="3">
      <t>シャ</t>
    </rPh>
    <phoneticPr fontId="2"/>
  </si>
  <si>
    <t>今治市</t>
    <rPh sb="0" eb="3">
      <t>イマバリシ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</si>
  <si>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2"/>
  </si>
  <si>
    <t>果樹</t>
    <rPh sb="0" eb="2">
      <t>カジュ</t>
    </rPh>
    <phoneticPr fontId="2"/>
  </si>
  <si>
    <t>出荷終了</t>
    <rPh sb="0" eb="2">
      <t>シュッカ</t>
    </rPh>
    <rPh sb="2" eb="4">
      <t>シュウリョウ</t>
    </rPh>
    <phoneticPr fontId="2"/>
  </si>
  <si>
    <t>分類</t>
    <rPh sb="0" eb="2">
      <t>ブンルイ</t>
    </rPh>
    <phoneticPr fontId="2"/>
  </si>
  <si>
    <t>鬼北町</t>
    <rPh sb="0" eb="3">
      <t>キホクチョウ</t>
    </rPh>
    <phoneticPr fontId="2"/>
  </si>
  <si>
    <t>水稲（早期：コシヒカリ）</t>
    <rPh sb="0" eb="2">
      <t>スイトウ</t>
    </rPh>
    <rPh sb="3" eb="5">
      <t>ソウキ</t>
    </rPh>
    <phoneticPr fontId="2"/>
  </si>
  <si>
    <t>温州ミカン（早生温州、普通温州）</t>
    <rPh sb="0" eb="2">
      <t>ウンシュウ</t>
    </rPh>
    <rPh sb="6" eb="8">
      <t>ワセ</t>
    </rPh>
    <rPh sb="8" eb="10">
      <t>ウンシュウ</t>
    </rPh>
    <rPh sb="11" eb="13">
      <t>フツウ</t>
    </rPh>
    <rPh sb="13" eb="15">
      <t>ウンシュウ</t>
    </rPh>
    <phoneticPr fontId="2"/>
  </si>
  <si>
    <t>梅</t>
    <rPh sb="0" eb="1">
      <t>ウメ</t>
    </rPh>
    <phoneticPr fontId="2"/>
  </si>
  <si>
    <t>水稲（一般：普通期米）</t>
    <rPh sb="0" eb="2">
      <t>スイトウ</t>
    </rPh>
    <rPh sb="3" eb="5">
      <t>イッパン</t>
    </rPh>
    <rPh sb="6" eb="8">
      <t>フツウ</t>
    </rPh>
    <rPh sb="8" eb="9">
      <t>キ</t>
    </rPh>
    <rPh sb="9" eb="10">
      <t>マイ</t>
    </rPh>
    <phoneticPr fontId="2"/>
  </si>
  <si>
    <t>西予市</t>
    <rPh sb="0" eb="1">
      <t>セイ</t>
    </rPh>
    <rPh sb="1" eb="2">
      <t>ヨ</t>
    </rPh>
    <rPh sb="2" eb="3">
      <t>シ</t>
    </rPh>
    <phoneticPr fontId="2"/>
  </si>
  <si>
    <t>大洲市、内子町</t>
    <rPh sb="0" eb="3">
      <t>オオズシ</t>
    </rPh>
    <rPh sb="4" eb="7">
      <t>ウチコチョウ</t>
    </rPh>
    <phoneticPr fontId="2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</si>
  <si>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</si>
  <si>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</si>
  <si>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〒799-0422</t>
  </si>
  <si>
    <t>四国中央市中之庄町1684-4</t>
  </si>
  <si>
    <t>〒791-0594</t>
  </si>
  <si>
    <t>今治市阿方甲246-1</t>
    <rPh sb="3" eb="4">
      <t>ア</t>
    </rPh>
    <rPh sb="4" eb="5">
      <t>カタ</t>
    </rPh>
    <rPh sb="5" eb="6">
      <t>コウ</t>
    </rPh>
    <phoneticPr fontId="1"/>
  </si>
  <si>
    <t>今治市北鳥生町3-3-14</t>
    <rPh sb="0" eb="3">
      <t>イマバリシ</t>
    </rPh>
    <phoneticPr fontId="1"/>
  </si>
  <si>
    <t>〒792-0804</t>
  </si>
  <si>
    <t>新居浜市田所町3-63</t>
  </si>
  <si>
    <t>〒790-0003</t>
  </si>
  <si>
    <t>松山市三番町八丁目325番1</t>
  </si>
  <si>
    <t>〒790-0011</t>
  </si>
  <si>
    <t>〒795-0064</t>
  </si>
  <si>
    <t>〒796-0031　</t>
  </si>
  <si>
    <t>八幡浜市江戸岡1丁目12番10号</t>
  </si>
  <si>
    <t>〒798-0031</t>
  </si>
  <si>
    <t>宇和島市栄町港3丁目303</t>
  </si>
  <si>
    <t>0895-22-8111</t>
  </si>
  <si>
    <t>〒799-2424</t>
  </si>
  <si>
    <t>松山市八反地498</t>
    <rPh sb="0" eb="3">
      <t>マツヤマシ</t>
    </rPh>
    <rPh sb="3" eb="4">
      <t>ハッ</t>
    </rPh>
    <rPh sb="4" eb="5">
      <t>タン</t>
    </rPh>
    <rPh sb="5" eb="6">
      <t>ジ</t>
    </rPh>
    <phoneticPr fontId="1"/>
  </si>
  <si>
    <t>089-946-9811</t>
  </si>
  <si>
    <t xml:space="preserve">〒791-8004 </t>
  </si>
  <si>
    <t>089-979-1640</t>
  </si>
  <si>
    <t>〒791-3131</t>
  </si>
  <si>
    <t>伊予郡松前町大字北川原79-1</t>
    <rPh sb="0" eb="2">
      <t>イヨ</t>
    </rPh>
    <rPh sb="2" eb="3">
      <t>グン</t>
    </rPh>
    <rPh sb="3" eb="6">
      <t>マサキチョウ</t>
    </rPh>
    <rPh sb="6" eb="8">
      <t>オオアザ</t>
    </rPh>
    <rPh sb="8" eb="11">
      <t>キタガワラ</t>
    </rPh>
    <phoneticPr fontId="1"/>
  </si>
  <si>
    <t>089-971-7319</t>
  </si>
  <si>
    <t xml:space="preserve">〒798-0084 </t>
  </si>
  <si>
    <t>宇和島市寄松甲833-4</t>
    <rPh sb="0" eb="4">
      <t>ウワジマシ</t>
    </rPh>
    <rPh sb="4" eb="6">
      <t>ヨリマツ</t>
    </rPh>
    <rPh sb="6" eb="7">
      <t>コウ</t>
    </rPh>
    <phoneticPr fontId="1"/>
  </si>
  <si>
    <t>0895-27-2335</t>
  </si>
  <si>
    <t>〒796-0307</t>
  </si>
  <si>
    <t>西宇和郡伊方町中之浜616</t>
    <rPh sb="0" eb="4">
      <t>ニシウワグン</t>
    </rPh>
    <rPh sb="4" eb="7">
      <t>イカタチョウ</t>
    </rPh>
    <rPh sb="7" eb="8">
      <t>チュウ</t>
    </rPh>
    <rPh sb="8" eb="9">
      <t>ノ</t>
    </rPh>
    <rPh sb="9" eb="10">
      <t>ハマ</t>
    </rPh>
    <phoneticPr fontId="1"/>
  </si>
  <si>
    <t>0894-38-0182</t>
  </si>
  <si>
    <t>〒794-0074</t>
  </si>
  <si>
    <t>今治市神宮甲844-5</t>
    <rPh sb="0" eb="3">
      <t>イマバリシ</t>
    </rPh>
    <rPh sb="3" eb="5">
      <t>ジングウ</t>
    </rPh>
    <rPh sb="5" eb="6">
      <t>コウ</t>
    </rPh>
    <phoneticPr fontId="1"/>
  </si>
  <si>
    <t>0898-31-3511</t>
  </si>
  <si>
    <t>089-948-8400</t>
  </si>
  <si>
    <t>〒799-0301</t>
  </si>
  <si>
    <t>四国中央市新宮町馬立4491-1</t>
    <rPh sb="5" eb="7">
      <t>シングウ</t>
    </rPh>
    <rPh sb="7" eb="8">
      <t>チョウ</t>
    </rPh>
    <rPh sb="8" eb="10">
      <t>ウマタテ</t>
    </rPh>
    <phoneticPr fontId="1"/>
  </si>
  <si>
    <t>0896-72-3111</t>
  </si>
  <si>
    <t>〒798-4406</t>
  </si>
  <si>
    <t>南宇和郡愛南町広見1989</t>
    <rPh sb="0" eb="4">
      <t>ミナミウワグン</t>
    </rPh>
    <rPh sb="4" eb="7">
      <t>アイナンチョウ</t>
    </rPh>
    <rPh sb="7" eb="8">
      <t>ヒロ</t>
    </rPh>
    <rPh sb="8" eb="9">
      <t>ミ</t>
    </rPh>
    <phoneticPr fontId="1"/>
  </si>
  <si>
    <t>0895-84-3397</t>
  </si>
  <si>
    <t>〒791-3502</t>
  </si>
  <si>
    <t>喜多郡内子町寺村251-1</t>
    <rPh sb="6" eb="8">
      <t>テラムラ</t>
    </rPh>
    <phoneticPr fontId="1"/>
  </si>
  <si>
    <t>0892-52-3023</t>
  </si>
  <si>
    <t>〒798-1114</t>
  </si>
  <si>
    <t>宇和島市三間町務田180-1</t>
    <rPh sb="0" eb="4">
      <t>ウワジマシ</t>
    </rPh>
    <rPh sb="4" eb="7">
      <t>ミマチョウ</t>
    </rPh>
    <rPh sb="7" eb="9">
      <t>ムデン</t>
    </rPh>
    <phoneticPr fontId="1"/>
  </si>
  <si>
    <t>0895-58-1122</t>
  </si>
  <si>
    <t>大洲市東大洲1911-1</t>
  </si>
  <si>
    <t>〒796-0088</t>
  </si>
  <si>
    <t>八幡浜市1079</t>
  </si>
  <si>
    <t>0894-22-0070</t>
  </si>
  <si>
    <t>〒798-0022</t>
  </si>
  <si>
    <t>宇和島市伊吹町字高樋甲895</t>
    <rPh sb="0" eb="4">
      <t>ウワジマシ</t>
    </rPh>
    <rPh sb="4" eb="7">
      <t>イブキチョウ</t>
    </rPh>
    <rPh sb="7" eb="8">
      <t>アザ</t>
    </rPh>
    <rPh sb="8" eb="9">
      <t>タカ</t>
    </rPh>
    <rPh sb="9" eb="10">
      <t>ヒ</t>
    </rPh>
    <rPh sb="10" eb="11">
      <t>コウ</t>
    </rPh>
    <phoneticPr fontId="1"/>
  </si>
  <si>
    <t>0895-25-1249</t>
  </si>
  <si>
    <t>〒799-3752</t>
  </si>
  <si>
    <t>宇和島市吉田町河内甲1471</t>
    <rPh sb="0" eb="4">
      <t>ウワジマシ</t>
    </rPh>
    <rPh sb="4" eb="7">
      <t>ヨシダチョウ</t>
    </rPh>
    <rPh sb="7" eb="9">
      <t>カワチ</t>
    </rPh>
    <rPh sb="9" eb="10">
      <t>コウ</t>
    </rPh>
    <phoneticPr fontId="1"/>
  </si>
  <si>
    <t>0895-52-1937</t>
  </si>
  <si>
    <t>〒791-3163</t>
  </si>
  <si>
    <t>伊予郡松前町大字徳丸字五屋敷771-25</t>
    <rPh sb="0" eb="2">
      <t>イヨ</t>
    </rPh>
    <rPh sb="2" eb="3">
      <t>グン</t>
    </rPh>
    <rPh sb="3" eb="6">
      <t>マサキチョウ</t>
    </rPh>
    <rPh sb="6" eb="8">
      <t>オオアザ</t>
    </rPh>
    <rPh sb="8" eb="10">
      <t>トクマル</t>
    </rPh>
    <rPh sb="10" eb="11">
      <t>アザ</t>
    </rPh>
    <rPh sb="11" eb="12">
      <t>ゴ</t>
    </rPh>
    <rPh sb="12" eb="14">
      <t>ヤシキ</t>
    </rPh>
    <phoneticPr fontId="1"/>
  </si>
  <si>
    <t>089-960-3331</t>
  </si>
  <si>
    <t>〒791-0215</t>
  </si>
  <si>
    <t>東温市北野田376-1</t>
    <rPh sb="3" eb="6">
      <t>キタノダ</t>
    </rPh>
    <phoneticPr fontId="1"/>
  </si>
  <si>
    <t>089-955-1711</t>
  </si>
  <si>
    <t>〒799-3111</t>
  </si>
  <si>
    <t>伊予市下吾川1433</t>
    <rPh sb="0" eb="3">
      <t>イヨシ</t>
    </rPh>
    <rPh sb="3" eb="4">
      <t>シモ</t>
    </rPh>
    <rPh sb="4" eb="6">
      <t>アガワ</t>
    </rPh>
    <phoneticPr fontId="1"/>
  </si>
  <si>
    <t>089-982-1225</t>
  </si>
  <si>
    <t>〒791-1202</t>
  </si>
  <si>
    <t>上浮穴郡久万高原町入野517</t>
    <rPh sb="0" eb="4">
      <t>カミウケナグン</t>
    </rPh>
    <rPh sb="4" eb="6">
      <t>クマ</t>
    </rPh>
    <rPh sb="6" eb="8">
      <t>コウゲン</t>
    </rPh>
    <rPh sb="8" eb="9">
      <t>チョウ</t>
    </rPh>
    <rPh sb="9" eb="11">
      <t>イリノ</t>
    </rPh>
    <phoneticPr fontId="1"/>
  </si>
  <si>
    <t>0892-21-0394</t>
  </si>
  <si>
    <t>〒796-0170</t>
  </si>
  <si>
    <t>八幡浜市日土町2-116</t>
    <rPh sb="0" eb="4">
      <t>ヤワタハマシ</t>
    </rPh>
    <rPh sb="4" eb="5">
      <t>ヒ</t>
    </rPh>
    <rPh sb="5" eb="6">
      <t>ツチ</t>
    </rPh>
    <rPh sb="6" eb="7">
      <t>チョウ</t>
    </rPh>
    <phoneticPr fontId="1"/>
  </si>
  <si>
    <t>0894-26-1011</t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</si>
  <si>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</si>
  <si>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</si>
  <si>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農業協同組合関係</t>
    <rPh sb="0" eb="2">
      <t>ノウギョウ</t>
    </rPh>
    <rPh sb="2" eb="4">
      <t>キョウドウ</t>
    </rPh>
    <rPh sb="4" eb="6">
      <t>クミアイ</t>
    </rPh>
    <rPh sb="6" eb="8">
      <t>カンケイ</t>
    </rPh>
    <phoneticPr fontId="2"/>
  </si>
  <si>
    <t>一　　　般</t>
    <rPh sb="0" eb="1">
      <t>イチ</t>
    </rPh>
    <rPh sb="4" eb="5">
      <t>ハン</t>
    </rPh>
    <phoneticPr fontId="2"/>
  </si>
  <si>
    <t>住　　所</t>
    <rPh sb="0" eb="1">
      <t>ジュウ</t>
    </rPh>
    <rPh sb="3" eb="4">
      <t>ショ</t>
    </rPh>
    <phoneticPr fontId="1"/>
  </si>
  <si>
    <t>松山市松ノ木1-5-16</t>
    <rPh sb="0" eb="3">
      <t>マツヤマシ</t>
    </rPh>
    <rPh sb="3" eb="4">
      <t>マツ</t>
    </rPh>
    <rPh sb="5" eb="6">
      <t>キ</t>
    </rPh>
    <phoneticPr fontId="8"/>
  </si>
  <si>
    <t>大洲市東大洲15</t>
    <rPh sb="0" eb="3">
      <t>オオズシ</t>
    </rPh>
    <rPh sb="3" eb="4">
      <t>ヒガシ</t>
    </rPh>
    <rPh sb="4" eb="6">
      <t>オオズ</t>
    </rPh>
    <phoneticPr fontId="8"/>
  </si>
  <si>
    <t>西予市宇和町卯之町2-462</t>
    <rPh sb="6" eb="9">
      <t>ウノマチ</t>
    </rPh>
    <phoneticPr fontId="1"/>
  </si>
  <si>
    <t>0898-68-4545</t>
    <phoneticPr fontId="8"/>
  </si>
  <si>
    <t>0898-34-1884</t>
    <phoneticPr fontId="8"/>
  </si>
  <si>
    <t>〒794-0803</t>
    <phoneticPr fontId="8"/>
  </si>
  <si>
    <t>089-946-1611</t>
    <phoneticPr fontId="8"/>
  </si>
  <si>
    <t>松山市千舟町８丁目１２８－１</t>
    <phoneticPr fontId="8"/>
  </si>
  <si>
    <t>0894-24-1111</t>
    <phoneticPr fontId="8"/>
  </si>
  <si>
    <t>〒797-0015　</t>
    <phoneticPr fontId="8"/>
  </si>
  <si>
    <t>0893-24-3101</t>
    <phoneticPr fontId="8"/>
  </si>
  <si>
    <t>今治市常磐町7-2-17</t>
    <rPh sb="0" eb="3">
      <t>イマバリシ</t>
    </rPh>
    <rPh sb="3" eb="6">
      <t>トキワマチ</t>
    </rPh>
    <phoneticPr fontId="8"/>
  </si>
  <si>
    <t>西予市宇和町卯之町4-190-1</t>
    <rPh sb="6" eb="9">
      <t>ウノマチ</t>
    </rPh>
    <phoneticPr fontId="8"/>
  </si>
  <si>
    <t>0894-62-1321</t>
    <phoneticPr fontId="8"/>
  </si>
  <si>
    <t>西条市福武甲2093</t>
    <rPh sb="0" eb="3">
      <t>サイジョウシ</t>
    </rPh>
    <rPh sb="3" eb="5">
      <t>フクタケ</t>
    </rPh>
    <rPh sb="5" eb="6">
      <t>コウ</t>
    </rPh>
    <phoneticPr fontId="8"/>
  </si>
  <si>
    <t>西条市丹原町願連寺163</t>
    <rPh sb="0" eb="3">
      <t>サイジョウシ</t>
    </rPh>
    <rPh sb="3" eb="6">
      <t>タンバラチョウ</t>
    </rPh>
    <phoneticPr fontId="8"/>
  </si>
  <si>
    <t>松山市農業協同組合
代表理事組合長　阿部　和孝</t>
    <rPh sb="0" eb="2">
      <t>マツヤマ</t>
    </rPh>
    <rPh sb="2" eb="3">
      <t>シ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クミアイチョウ</t>
    </rPh>
    <rPh sb="18" eb="20">
      <t>アベ</t>
    </rPh>
    <rPh sb="21" eb="23">
      <t>カズタカ</t>
    </rPh>
    <phoneticPr fontId="2"/>
  </si>
  <si>
    <t>松田包装株式会社
代表取締役　松田　幸善</t>
    <rPh sb="0" eb="2">
      <t>マツダ</t>
    </rPh>
    <rPh sb="2" eb="4">
      <t>ホウソウ</t>
    </rPh>
    <rPh sb="4" eb="8">
      <t>カブシキガイシャ</t>
    </rPh>
    <rPh sb="9" eb="11">
      <t>ダイヒョウ</t>
    </rPh>
    <rPh sb="11" eb="14">
      <t>トリシマリヤク</t>
    </rPh>
    <rPh sb="15" eb="17">
      <t>マツダ</t>
    </rPh>
    <rPh sb="18" eb="19">
      <t>シアワ</t>
    </rPh>
    <rPh sb="19" eb="20">
      <t>ゼン</t>
    </rPh>
    <phoneticPr fontId="2"/>
  </si>
  <si>
    <t>愛亀産業株式会社
代表取締役　西山　由紀</t>
    <rPh sb="9" eb="11">
      <t>ダイヒョウ</t>
    </rPh>
    <rPh sb="11" eb="14">
      <t>トリシマリヤク</t>
    </rPh>
    <rPh sb="15" eb="17">
      <t>ニシヤマ</t>
    </rPh>
    <rPh sb="18" eb="20">
      <t>ユキ</t>
    </rPh>
    <phoneticPr fontId="2"/>
  </si>
  <si>
    <t>有限会社シトラス
代表取締役　山下　保志</t>
    <rPh sb="0" eb="4">
      <t>ユウゲンガイシャ</t>
    </rPh>
    <rPh sb="9" eb="11">
      <t>ダイヒョウ</t>
    </rPh>
    <rPh sb="11" eb="14">
      <t>トリシマリヤク</t>
    </rPh>
    <rPh sb="15" eb="17">
      <t>ヤマシタ</t>
    </rPh>
    <rPh sb="18" eb="20">
      <t>ヤスシ</t>
    </rPh>
    <phoneticPr fontId="2"/>
  </si>
  <si>
    <t>株式会社乃万青果
代表取締役　木原　洋文</t>
    <rPh sb="0" eb="4">
      <t>カブシキガイシャ</t>
    </rPh>
    <rPh sb="4" eb="5">
      <t>ノ</t>
    </rPh>
    <rPh sb="5" eb="6">
      <t>マ</t>
    </rPh>
    <rPh sb="6" eb="8">
      <t>セイカ</t>
    </rPh>
    <rPh sb="9" eb="11">
      <t>ダイヒョウ</t>
    </rPh>
    <rPh sb="11" eb="14">
      <t>トリシマリヤク</t>
    </rPh>
    <rPh sb="15" eb="17">
      <t>キハラ</t>
    </rPh>
    <rPh sb="18" eb="20">
      <t>ヒロフミ</t>
    </rPh>
    <phoneticPr fontId="2"/>
  </si>
  <si>
    <t>株式会社嶋茶舗
代表取締役社長　嶋　直穂</t>
  </si>
  <si>
    <t>有限会社中川農園
代表　中川　常利</t>
    <rPh sb="0" eb="4">
      <t>ユウゲンガイシャ</t>
    </rPh>
    <rPh sb="4" eb="6">
      <t>ナカガワ</t>
    </rPh>
    <rPh sb="6" eb="8">
      <t>ノウエン</t>
    </rPh>
    <phoneticPr fontId="2"/>
  </si>
  <si>
    <t>有限会社琴平商会
代表取締役　菊池　宏明</t>
    <rPh sb="0" eb="4">
      <t>ユウゲンガイシャ</t>
    </rPh>
    <rPh sb="4" eb="6">
      <t>コトヒラ</t>
    </rPh>
    <rPh sb="6" eb="8">
      <t>ショウカイ</t>
    </rPh>
    <phoneticPr fontId="2"/>
  </si>
  <si>
    <t>農事組合法人愛媛産直協同センター
代表理事　森井　俊弘</t>
    <rPh sb="0" eb="2">
      <t>ノウジ</t>
    </rPh>
    <rPh sb="2" eb="4">
      <t>クミアイ</t>
    </rPh>
    <rPh sb="4" eb="6">
      <t>ホウジン</t>
    </rPh>
    <rPh sb="6" eb="8">
      <t>エヒメ</t>
    </rPh>
    <rPh sb="8" eb="10">
      <t>サンチョク</t>
    </rPh>
    <rPh sb="10" eb="12">
      <t>キョウドウ</t>
    </rPh>
    <phoneticPr fontId="2"/>
  </si>
  <si>
    <t>マルハフーズ株式会社
代表取締役　宇都宮　基成</t>
    <rPh sb="6" eb="10">
      <t>カブシキガイシャ</t>
    </rPh>
    <rPh sb="11" eb="13">
      <t>ダイヒョウ</t>
    </rPh>
    <rPh sb="13" eb="16">
      <t>トリシマリヤク</t>
    </rPh>
    <rPh sb="17" eb="20">
      <t>ウツノミヤ</t>
    </rPh>
    <rPh sb="21" eb="23">
      <t>モトナリ</t>
    </rPh>
    <phoneticPr fontId="3"/>
  </si>
  <si>
    <t>有限会社ワールドファーマーズ
代表取締役　森崎　正</t>
    <rPh sb="0" eb="4">
      <t>ユウゲンガイシャ</t>
    </rPh>
    <rPh sb="15" eb="17">
      <t>ダイヒョウ</t>
    </rPh>
    <rPh sb="17" eb="20">
      <t>トリシマリヤク</t>
    </rPh>
    <rPh sb="21" eb="23">
      <t>モリサキ</t>
    </rPh>
    <rPh sb="24" eb="25">
      <t>タダシ</t>
    </rPh>
    <phoneticPr fontId="3"/>
  </si>
  <si>
    <t>農業生産法人株式会社ニュウズ
代表取締役社長　土居　裕子</t>
    <rPh sb="0" eb="2">
      <t>ノウギョウ</t>
    </rPh>
    <rPh sb="2" eb="4">
      <t>セイサン</t>
    </rPh>
    <rPh sb="4" eb="6">
      <t>ホウジン</t>
    </rPh>
    <rPh sb="6" eb="10">
      <t>カブシキガイシャ</t>
    </rPh>
    <rPh sb="15" eb="17">
      <t>ダイヒョウ</t>
    </rPh>
    <rPh sb="17" eb="20">
      <t>トリシマリヤク</t>
    </rPh>
    <rPh sb="20" eb="22">
      <t>シャチョウ</t>
    </rPh>
    <rPh sb="23" eb="25">
      <t>ドイ</t>
    </rPh>
    <rPh sb="26" eb="28">
      <t>ユウコ</t>
    </rPh>
    <phoneticPr fontId="2"/>
  </si>
  <si>
    <t>第一マルエム青果有限会社
代表取締役社長　松田　昌治</t>
    <rPh sb="0" eb="1">
      <t>ダイ</t>
    </rPh>
    <rPh sb="1" eb="2">
      <t>１</t>
    </rPh>
    <rPh sb="6" eb="8">
      <t>セイカ</t>
    </rPh>
    <rPh sb="8" eb="12">
      <t>ユウゲンガイシャ</t>
    </rPh>
    <rPh sb="13" eb="15">
      <t>ダイヒョウ</t>
    </rPh>
    <rPh sb="15" eb="18">
      <t>トリシマリヤク</t>
    </rPh>
    <rPh sb="18" eb="20">
      <t>シャチョウ</t>
    </rPh>
    <rPh sb="21" eb="23">
      <t>マツダ</t>
    </rPh>
    <rPh sb="24" eb="25">
      <t>アキ</t>
    </rPh>
    <rPh sb="25" eb="26">
      <t>ジ</t>
    </rPh>
    <phoneticPr fontId="3"/>
  </si>
  <si>
    <t>株式会社ホープル
代表取締役　山本　俊幸</t>
    <rPh sb="0" eb="4">
      <t>カブシキガイシャ</t>
    </rPh>
    <rPh sb="9" eb="11">
      <t>ダイヒョウ</t>
    </rPh>
    <rPh sb="11" eb="14">
      <t>トリシマリヤク</t>
    </rPh>
    <rPh sb="15" eb="17">
      <t>ヤマモト</t>
    </rPh>
    <rPh sb="18" eb="20">
      <t>トシユキ</t>
    </rPh>
    <phoneticPr fontId="2"/>
  </si>
  <si>
    <t>有限会社マル南フルーツ
代表取締役　酒栄　憲三</t>
    <rPh sb="0" eb="4">
      <t>ユウゲンガイシャ</t>
    </rPh>
    <rPh sb="6" eb="7">
      <t>ナン</t>
    </rPh>
    <rPh sb="12" eb="14">
      <t>ダイヒョウ</t>
    </rPh>
    <rPh sb="14" eb="17">
      <t>トリシマリヤク</t>
    </rPh>
    <rPh sb="18" eb="19">
      <t>サケ</t>
    </rPh>
    <rPh sb="19" eb="20">
      <t>エイ</t>
    </rPh>
    <rPh sb="21" eb="23">
      <t>ケンゾウ</t>
    </rPh>
    <phoneticPr fontId="2"/>
  </si>
  <si>
    <t>-</t>
  </si>
  <si>
    <t>松前町</t>
  </si>
  <si>
    <t>農薬・化学肥料不使用農産物、県GAP農産物</t>
  </si>
  <si>
    <t>野菜</t>
  </si>
  <si>
    <t>特別栽培農産物</t>
  </si>
  <si>
    <t>松山市</t>
  </si>
  <si>
    <t>県認証農産物</t>
  </si>
  <si>
    <t>農薬・化学肥料不使用農産物</t>
  </si>
  <si>
    <t>果樹</t>
  </si>
  <si>
    <t>久万高原町</t>
  </si>
  <si>
    <t>水稲</t>
  </si>
  <si>
    <t xml:space="preserve">白ネギ </t>
  </si>
  <si>
    <t xml:space="preserve">サツマイモ </t>
  </si>
  <si>
    <t>水稲 一般</t>
  </si>
  <si>
    <t>東温市</t>
  </si>
  <si>
    <t>株式会社田村ごはんプロ
代表取締役　田村　隆悟</t>
    <rPh sb="0" eb="4">
      <t>カブシキガイシャ</t>
    </rPh>
    <rPh sb="12" eb="14">
      <t>ダイヒョウ</t>
    </rPh>
    <rPh sb="14" eb="17">
      <t>トリシマリヤク</t>
    </rPh>
    <rPh sb="18" eb="20">
      <t>タムラ</t>
    </rPh>
    <rPh sb="21" eb="22">
      <t>リュウ</t>
    </rPh>
    <rPh sb="22" eb="23">
      <t>ゴ</t>
    </rPh>
    <phoneticPr fontId="2"/>
  </si>
  <si>
    <t>株式会社ドイ　お米のまつや
代表取締役　土居　松生</t>
    <rPh sb="14" eb="19">
      <t>ダイヒョウトリシマリヤク</t>
    </rPh>
    <rPh sb="20" eb="22">
      <t>ドイ</t>
    </rPh>
    <rPh sb="23" eb="25">
      <t>マツオ</t>
    </rPh>
    <phoneticPr fontId="2"/>
  </si>
  <si>
    <t>松山市高井町1096-1</t>
    <rPh sb="0" eb="3">
      <t>マツヤマシ</t>
    </rPh>
    <rPh sb="3" eb="5">
      <t>タカイ</t>
    </rPh>
    <rPh sb="5" eb="6">
      <t>チョウ</t>
    </rPh>
    <phoneticPr fontId="8"/>
  </si>
  <si>
    <t>松山市道後湯之町６番１３号</t>
    <rPh sb="0" eb="3">
      <t>マツヤマシ</t>
    </rPh>
    <rPh sb="3" eb="5">
      <t>ドウゴ</t>
    </rPh>
    <rPh sb="5" eb="8">
      <t>ユノマチ</t>
    </rPh>
    <rPh sb="9" eb="10">
      <t>バン</t>
    </rPh>
    <rPh sb="12" eb="13">
      <t>ゴウ</t>
    </rPh>
    <phoneticPr fontId="8"/>
  </si>
  <si>
    <t>西予市宇和郡伊方町河内1448-1</t>
    <rPh sb="0" eb="3">
      <t>セイヨシ</t>
    </rPh>
    <rPh sb="3" eb="5">
      <t>ウワ</t>
    </rPh>
    <rPh sb="5" eb="6">
      <t>グン</t>
    </rPh>
    <rPh sb="6" eb="9">
      <t>イカタチョウ</t>
    </rPh>
    <rPh sb="9" eb="11">
      <t>カワウチ</t>
    </rPh>
    <phoneticPr fontId="8"/>
  </si>
  <si>
    <t>宇和島市津島町甲1112番地7</t>
    <rPh sb="0" eb="4">
      <t>ウワジマシ</t>
    </rPh>
    <rPh sb="4" eb="6">
      <t>ツシマ</t>
    </rPh>
    <rPh sb="6" eb="7">
      <t>チョウ</t>
    </rPh>
    <rPh sb="7" eb="8">
      <t>コウ</t>
    </rPh>
    <rPh sb="12" eb="14">
      <t>バンチ</t>
    </rPh>
    <phoneticPr fontId="8"/>
  </si>
  <si>
    <t>確認責任者</t>
    <rPh sb="0" eb="2">
      <t>カクニン</t>
    </rPh>
    <rPh sb="2" eb="5">
      <t>セキニンシャ</t>
    </rPh>
    <phoneticPr fontId="1"/>
  </si>
  <si>
    <t>西条市丹原町今井431番地</t>
    <phoneticPr fontId="8"/>
  </si>
  <si>
    <t>〒794-0081　</t>
    <phoneticPr fontId="8"/>
  </si>
  <si>
    <t>0898-23-0246</t>
    <phoneticPr fontId="8"/>
  </si>
  <si>
    <t>本社
0893-25-4333
松山営業所
089-983-3231</t>
    <rPh sb="0" eb="2">
      <t>ホンシャ</t>
    </rPh>
    <rPh sb="16" eb="18">
      <t>マツヤマ</t>
    </rPh>
    <rPh sb="18" eb="21">
      <t>エイギョウショ</t>
    </rPh>
    <phoneticPr fontId="8"/>
  </si>
  <si>
    <t>〒795-0064</t>
    <phoneticPr fontId="8"/>
  </si>
  <si>
    <t>089-953-3667</t>
    <phoneticPr fontId="8"/>
  </si>
  <si>
    <t>〒793-0035</t>
    <phoneticPr fontId="8"/>
  </si>
  <si>
    <t>0897-56-3611</t>
    <phoneticPr fontId="8"/>
  </si>
  <si>
    <t>〒794-0015</t>
    <phoneticPr fontId="8"/>
  </si>
  <si>
    <t>0898-22-0017</t>
    <phoneticPr fontId="8"/>
  </si>
  <si>
    <t>〒797-0015</t>
    <phoneticPr fontId="8"/>
  </si>
  <si>
    <t>〒791-0502　</t>
    <phoneticPr fontId="8"/>
  </si>
  <si>
    <t>0898-68-7325</t>
    <phoneticPr fontId="8"/>
  </si>
  <si>
    <t>〒791-1111</t>
    <phoneticPr fontId="8"/>
  </si>
  <si>
    <t>089-975-0362</t>
  </si>
  <si>
    <t>〒790-0842</t>
    <phoneticPr fontId="8"/>
  </si>
  <si>
    <t>089-966-1231</t>
    <phoneticPr fontId="8"/>
  </si>
  <si>
    <t>〒796-0312</t>
    <phoneticPr fontId="8"/>
  </si>
  <si>
    <t>0894-38-2165</t>
  </si>
  <si>
    <t>〒798-3303</t>
  </si>
  <si>
    <t>0895-32-5758</t>
    <phoneticPr fontId="8"/>
  </si>
  <si>
    <t>〒791-3301</t>
  </si>
  <si>
    <t>〒791-8071</t>
    <phoneticPr fontId="8"/>
  </si>
  <si>
    <t>出荷</t>
    <rPh sb="0" eb="2">
      <t>シュッカ</t>
    </rPh>
    <phoneticPr fontId="2"/>
  </si>
  <si>
    <t>出荷認証時</t>
    <rPh sb="0" eb="2">
      <t>シュッカ</t>
    </rPh>
    <rPh sb="2" eb="4">
      <t>ニンショウ</t>
    </rPh>
    <rPh sb="4" eb="5">
      <t>ジ</t>
    </rPh>
    <phoneticPr fontId="2"/>
  </si>
  <si>
    <t>産地責任者所属</t>
    <rPh sb="0" eb="2">
      <t>サンチ</t>
    </rPh>
    <rPh sb="2" eb="4">
      <t>セキニン</t>
    </rPh>
    <rPh sb="4" eb="5">
      <t>シャ</t>
    </rPh>
    <rPh sb="5" eb="7">
      <t>ショゾク</t>
    </rPh>
    <phoneticPr fontId="2"/>
  </si>
  <si>
    <t>産地責任者名</t>
    <rPh sb="0" eb="2">
      <t>サンチ</t>
    </rPh>
    <rPh sb="2" eb="5">
      <t>セキニンシャ</t>
    </rPh>
    <rPh sb="5" eb="6">
      <t>メイ</t>
    </rPh>
    <phoneticPr fontId="2"/>
  </si>
  <si>
    <t>No</t>
  </si>
  <si>
    <t>精米認証番号</t>
  </si>
  <si>
    <t>減農薬・減化学肥料</t>
    <rPh sb="0" eb="3">
      <t>ゲンノウヤク</t>
    </rPh>
    <rPh sb="4" eb="5">
      <t>ゲン</t>
    </rPh>
    <rPh sb="5" eb="7">
      <t>カガク</t>
    </rPh>
    <rPh sb="7" eb="9">
      <t>ヒリョウ</t>
    </rPh>
    <phoneticPr fontId="2"/>
  </si>
  <si>
    <t>宇和郡鬼北町大字近永942番地</t>
    <rPh sb="0" eb="2">
      <t>ウワ</t>
    </rPh>
    <rPh sb="2" eb="3">
      <t>グン</t>
    </rPh>
    <rPh sb="3" eb="6">
      <t>キホクチョウ</t>
    </rPh>
    <rPh sb="6" eb="8">
      <t>オオアザ</t>
    </rPh>
    <rPh sb="8" eb="10">
      <t>チカナガ</t>
    </rPh>
    <rPh sb="13" eb="14">
      <t>バン</t>
    </rPh>
    <rPh sb="14" eb="15">
      <t>チ</t>
    </rPh>
    <phoneticPr fontId="8"/>
  </si>
  <si>
    <t>0895-45-1241</t>
    <phoneticPr fontId="8"/>
  </si>
  <si>
    <t xml:space="preserve">サトイモ </t>
  </si>
  <si>
    <t>有限会社安藤青果
代表取締役　米田　俊一</t>
    <phoneticPr fontId="8"/>
  </si>
  <si>
    <t>〒799-0307</t>
    <phoneticPr fontId="8"/>
  </si>
  <si>
    <t>四国中央市土居町藤原1-15</t>
    <rPh sb="0" eb="5">
      <t>シコクチュウオウシ</t>
    </rPh>
    <rPh sb="5" eb="8">
      <t>ドイチョウ</t>
    </rPh>
    <rPh sb="8" eb="10">
      <t>フジワラ</t>
    </rPh>
    <phoneticPr fontId="8"/>
  </si>
  <si>
    <t>0896-74-7971</t>
    <phoneticPr fontId="8"/>
  </si>
  <si>
    <t>〒792-0013</t>
    <phoneticPr fontId="8"/>
  </si>
  <si>
    <t>新居浜市泉池町10-1</t>
    <rPh sb="0" eb="4">
      <t>ニイハマシ</t>
    </rPh>
    <rPh sb="4" eb="5">
      <t>イズミ</t>
    </rPh>
    <rPh sb="5" eb="6">
      <t>イケ</t>
    </rPh>
    <rPh sb="6" eb="7">
      <t>マチ</t>
    </rPh>
    <phoneticPr fontId="8"/>
  </si>
  <si>
    <t>0897-35-2468</t>
    <phoneticPr fontId="8"/>
  </si>
  <si>
    <t>株式会社銅夢市場
代表取締役　越智　俊博</t>
    <phoneticPr fontId="2"/>
  </si>
  <si>
    <t>国立大学法人　愛媛大学
学長　仁科　弘重</t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</si>
  <si>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9" eb="11">
      <t>ダイヒョウ</t>
    </rPh>
    <rPh sb="11" eb="13">
      <t>リジ</t>
    </rPh>
    <rPh sb="13" eb="16">
      <t>クミアイチョウ</t>
    </rPh>
    <rPh sb="17" eb="19">
      <t>ゴウダ</t>
    </rPh>
    <rPh sb="20" eb="21">
      <t>ヒサシ</t>
    </rPh>
    <phoneticPr fontId="2"/>
  </si>
  <si>
    <t>株式会社石川興産
代表取締役　石川　修平</t>
    <phoneticPr fontId="8"/>
  </si>
  <si>
    <t>〒799-0411</t>
  </si>
  <si>
    <t>四国中央市下柏町848-1</t>
    <rPh sb="0" eb="2">
      <t>シコク</t>
    </rPh>
    <rPh sb="2" eb="4">
      <t>チュウオウ</t>
    </rPh>
    <rPh sb="4" eb="5">
      <t>シ</t>
    </rPh>
    <rPh sb="5" eb="6">
      <t>シモ</t>
    </rPh>
    <rPh sb="6" eb="7">
      <t>カシワ</t>
    </rPh>
    <rPh sb="7" eb="8">
      <t>チョウ</t>
    </rPh>
    <phoneticPr fontId="8"/>
  </si>
  <si>
    <t>0896-24-1107</t>
    <phoneticPr fontId="8"/>
  </si>
  <si>
    <t>株式会社楽農研究所
代表取締役　菊地　義一</t>
    <rPh sb="0" eb="2">
      <t>カブシキ</t>
    </rPh>
    <rPh sb="2" eb="4">
      <t>カイシャ</t>
    </rPh>
    <rPh sb="4" eb="9">
      <t>ラクノウケンキュウショ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</si>
  <si>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0"/>
  </si>
  <si>
    <t>申請者（精米確認者）</t>
    <rPh sb="0" eb="3">
      <t>シンセイシャ</t>
    </rPh>
    <rPh sb="4" eb="6">
      <t>セイマイ</t>
    </rPh>
    <rPh sb="6" eb="8">
      <t>カクニン</t>
    </rPh>
    <rPh sb="8" eb="9">
      <t>シャ</t>
    </rPh>
    <phoneticPr fontId="2"/>
  </si>
  <si>
    <t>水稲(コシヒカリ)</t>
  </si>
  <si>
    <t>水稲(あきたこまち)</t>
  </si>
  <si>
    <t>水稲(にこまる)</t>
  </si>
  <si>
    <t>西条市</t>
  </si>
  <si>
    <t>宇和島市</t>
  </si>
  <si>
    <t>西予市</t>
  </si>
  <si>
    <t>松前町・伊予市・松山市</t>
  </si>
  <si>
    <t>鬼北町・松野町</t>
    <rPh sb="0" eb="3">
      <t>キホクチョウ</t>
    </rPh>
    <rPh sb="4" eb="7">
      <t>マツノチョウ</t>
    </rPh>
    <phoneticPr fontId="2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</si>
  <si>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2"/>
  </si>
  <si>
    <t>生産地</t>
    <rPh sb="0" eb="3">
      <t>セイサンチ</t>
    </rPh>
    <phoneticPr fontId="2"/>
  </si>
  <si>
    <t>東予園芸農業協同組合
代表理事組合長　寺尾　則雄</t>
    <rPh sb="0" eb="2">
      <t>トウヨ</t>
    </rPh>
    <rPh sb="2" eb="4">
      <t>エンゲイ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phoneticPr fontId="4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</si>
  <si>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phoneticPr fontId="2"/>
  </si>
  <si>
    <t>八幡浜市</t>
    <rPh sb="0" eb="4">
      <t>ヤワタハマシ</t>
    </rPh>
    <phoneticPr fontId="2"/>
  </si>
  <si>
    <t>伊予市</t>
  </si>
  <si>
    <t>内子町</t>
    <rPh sb="0" eb="3">
      <t>ウチコチョウ</t>
    </rPh>
    <phoneticPr fontId="2"/>
  </si>
  <si>
    <t>松山市・東温市・松前町</t>
  </si>
  <si>
    <t>松山市・伊予市・松前町</t>
  </si>
  <si>
    <t>伊方町</t>
    <rPh sb="0" eb="3">
      <t>イカタチョウ</t>
    </rPh>
    <phoneticPr fontId="2"/>
  </si>
  <si>
    <t>松前町</t>
    <rPh sb="0" eb="3">
      <t>マサキチョウ</t>
    </rPh>
    <phoneticPr fontId="0"/>
  </si>
  <si>
    <t>果樹</t>
    <rPh sb="0" eb="2">
      <t>カジュ</t>
    </rPh>
    <phoneticPr fontId="0"/>
  </si>
  <si>
    <t>農薬・化学肥料不使用農産物、県GAP農産物</t>
    <rPh sb="14" eb="18">
      <t>ケンガp</t>
    </rPh>
    <rPh sb="18" eb="21">
      <t>ノウサンブツ</t>
    </rPh>
    <phoneticPr fontId="0"/>
  </si>
  <si>
    <t>工芸</t>
    <rPh sb="0" eb="2">
      <t>コウゲイ</t>
    </rPh>
    <phoneticPr fontId="0"/>
  </si>
  <si>
    <t>茶</t>
    <rPh sb="0" eb="1">
      <t>チャ</t>
    </rPh>
    <phoneticPr fontId="0"/>
  </si>
  <si>
    <t>特別栽培農産物</t>
    <rPh sb="0" eb="4">
      <t>トクベツサイバイ</t>
    </rPh>
    <rPh sb="4" eb="7">
      <t>ノウサンブツ</t>
    </rPh>
    <phoneticPr fontId="0"/>
  </si>
  <si>
    <t>久万高原町</t>
    <rPh sb="0" eb="5">
      <t>クマコウゲンチョウ</t>
    </rPh>
    <phoneticPr fontId="0"/>
  </si>
  <si>
    <t>伊予市・松前町</t>
    <rPh sb="0" eb="3">
      <t>イヨシ</t>
    </rPh>
    <rPh sb="4" eb="7">
      <t>マサキチョウ</t>
    </rPh>
    <phoneticPr fontId="0"/>
  </si>
  <si>
    <t>県認証農産物、県GAP農産物</t>
  </si>
  <si>
    <t>－</t>
  </si>
  <si>
    <t>特別栽培農産物</t>
    <rPh sb="0" eb="7">
      <t>トクベツサイバイノウサンブツ</t>
    </rPh>
    <phoneticPr fontId="0"/>
  </si>
  <si>
    <t>西条市</t>
    <rPh sb="0" eb="3">
      <t>サイジョウシ</t>
    </rPh>
    <phoneticPr fontId="2"/>
  </si>
  <si>
    <t>－</t>
    <phoneticPr fontId="6"/>
  </si>
  <si>
    <t>水稲（一般：ひめの凜）</t>
    <rPh sb="0" eb="2">
      <t>スイトウ</t>
    </rPh>
    <rPh sb="3" eb="5">
      <t>イッパン</t>
    </rPh>
    <rPh sb="9" eb="10">
      <t>リン</t>
    </rPh>
    <phoneticPr fontId="2"/>
  </si>
  <si>
    <t>茶</t>
  </si>
  <si>
    <t>茶（やぶきた）</t>
  </si>
  <si>
    <t>今治市上浦町井口7487番地2</t>
    <rPh sb="0" eb="3">
      <t>イマバリシ</t>
    </rPh>
    <rPh sb="3" eb="5">
      <t>ウエウラ</t>
    </rPh>
    <rPh sb="5" eb="6">
      <t>マチ</t>
    </rPh>
    <rPh sb="6" eb="8">
      <t>イグチ</t>
    </rPh>
    <rPh sb="12" eb="14">
      <t>バンチ</t>
    </rPh>
    <phoneticPr fontId="8"/>
  </si>
  <si>
    <t>0897-72-8188</t>
    <phoneticPr fontId="8"/>
  </si>
  <si>
    <t>〒794-1402</t>
    <phoneticPr fontId="2"/>
  </si>
  <si>
    <t>愛媛県立西条農業高等学校
校長　能田　秀樹</t>
    <rPh sb="0" eb="4">
      <t>エヒメケンリツ</t>
    </rPh>
    <rPh sb="4" eb="6">
      <t>サイジョウ</t>
    </rPh>
    <rPh sb="6" eb="8">
      <t>ノウギョウ</t>
    </rPh>
    <rPh sb="8" eb="10">
      <t>コウトウ</t>
    </rPh>
    <rPh sb="10" eb="12">
      <t>ガッコウ</t>
    </rPh>
    <rPh sb="13" eb="15">
      <t>コウチョウ</t>
    </rPh>
    <phoneticPr fontId="3"/>
  </si>
  <si>
    <t>松山市</t>
    <rPh sb="0" eb="3">
      <t>マツヤマシ</t>
    </rPh>
    <phoneticPr fontId="0"/>
  </si>
  <si>
    <t>有限会社シトラス
代表取締役　山下　保志</t>
    <rPh sb="0" eb="4">
      <t>ユウゲンガイシャ</t>
    </rPh>
    <rPh sb="9" eb="14">
      <t>ダイヒョウトリシマリヤク</t>
    </rPh>
    <rPh sb="15" eb="17">
      <t>ヤマシタ</t>
    </rPh>
    <rPh sb="18" eb="20">
      <t>ヤスシ</t>
    </rPh>
    <phoneticPr fontId="2"/>
  </si>
  <si>
    <t>金子　健一</t>
    <rPh sb="0" eb="2">
      <t>カネコ</t>
    </rPh>
    <rPh sb="3" eb="5">
      <t>ケンイチ</t>
    </rPh>
    <phoneticPr fontId="2"/>
  </si>
  <si>
    <t>阿藤　吉信</t>
    <rPh sb="0" eb="2">
      <t>アトウ</t>
    </rPh>
    <rPh sb="3" eb="5">
      <t>ヨシノブ</t>
    </rPh>
    <phoneticPr fontId="2"/>
  </si>
  <si>
    <t>渡辺　吉男</t>
    <rPh sb="0" eb="2">
      <t>ワタナベ</t>
    </rPh>
    <rPh sb="3" eb="5">
      <t>ヨシオ</t>
    </rPh>
    <phoneticPr fontId="2"/>
  </si>
  <si>
    <t>川口　貢</t>
    <rPh sb="0" eb="2">
      <t>カワグチ</t>
    </rPh>
    <rPh sb="3" eb="4">
      <t>ミツグ</t>
    </rPh>
    <phoneticPr fontId="2"/>
  </si>
  <si>
    <t>090-9453-3611</t>
    <phoneticPr fontId="8"/>
  </si>
  <si>
    <t>〒791-8016</t>
    <phoneticPr fontId="2"/>
  </si>
  <si>
    <t>東宇和農業協同組合
代表理事組合長　石野　満章</t>
    <phoneticPr fontId="2"/>
  </si>
  <si>
    <t>〒790-0063</t>
  </si>
  <si>
    <t>松山市辻町13-5</t>
    <rPh sb="0" eb="3">
      <t>マツヤマシ</t>
    </rPh>
    <rPh sb="3" eb="4">
      <t>ツジ</t>
    </rPh>
    <rPh sb="4" eb="5">
      <t>マチ</t>
    </rPh>
    <phoneticPr fontId="1"/>
  </si>
  <si>
    <t>089-923-8670</t>
  </si>
  <si>
    <t>NPO法人愛媛県有機農業研究会
理事長　安井　孝</t>
    <rPh sb="3" eb="5">
      <t>ホウジン</t>
    </rPh>
    <rPh sb="5" eb="8">
      <t>エヒメケン</t>
    </rPh>
    <rPh sb="8" eb="10">
      <t>ユウキ</t>
    </rPh>
    <rPh sb="10" eb="12">
      <t>ノウギョウ</t>
    </rPh>
    <rPh sb="12" eb="15">
      <t>ケンキュウカイ</t>
    </rPh>
    <rPh sb="16" eb="19">
      <t>リジチョウ</t>
    </rPh>
    <rPh sb="20" eb="22">
      <t>ヤスイ</t>
    </rPh>
    <rPh sb="23" eb="24">
      <t>タカシ</t>
    </rPh>
    <phoneticPr fontId="2"/>
  </si>
  <si>
    <t>〒794-0827</t>
  </si>
  <si>
    <t>今治市辻堂1-4-11</t>
    <rPh sb="0" eb="3">
      <t>イマバリシ</t>
    </rPh>
    <rPh sb="3" eb="5">
      <t>ツジドウ</t>
    </rPh>
    <phoneticPr fontId="1"/>
  </si>
  <si>
    <t>0898-48-6326</t>
  </si>
  <si>
    <t>株式会社GREEN DOOR
代表取締役社長　大槻　幸宏  （大槻　最上）</t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</si>
  <si>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リジチョウ</t>
    </rPh>
    <rPh sb="19" eb="21">
      <t>ワタナベ</t>
    </rPh>
    <rPh sb="22" eb="24">
      <t>ヒロタダ</t>
    </rPh>
    <phoneticPr fontId="2"/>
  </si>
  <si>
    <t>〒790-0805</t>
  </si>
  <si>
    <t>松山市西石井1-9-22</t>
    <rPh sb="0" eb="3">
      <t>マツヤマシ</t>
    </rPh>
    <rPh sb="3" eb="4">
      <t>ニシ</t>
    </rPh>
    <rPh sb="4" eb="6">
      <t>イシイ</t>
    </rPh>
    <phoneticPr fontId="1"/>
  </si>
  <si>
    <t>089-968-1105</t>
  </si>
  <si>
    <t>西宇和農業協同組合
代表理事理事長　小笠原　栄治</t>
    <rPh sb="0" eb="3">
      <t>ニシウワ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リジチョウ</t>
    </rPh>
    <rPh sb="18" eb="21">
      <t>オガサワラ</t>
    </rPh>
    <rPh sb="22" eb="24">
      <t>エイジ</t>
    </rPh>
    <phoneticPr fontId="2"/>
  </si>
  <si>
    <t>松山市久万ノ台1201-2</t>
    <rPh sb="0" eb="3">
      <t>マツヤマシ</t>
    </rPh>
    <rPh sb="3" eb="5">
      <t>クマ</t>
    </rPh>
    <rPh sb="6" eb="7">
      <t>ダイ</t>
    </rPh>
    <phoneticPr fontId="8"/>
  </si>
  <si>
    <t>〒799-0702</t>
    <phoneticPr fontId="2"/>
  </si>
  <si>
    <t>瀬良　隆彦</t>
    <rPh sb="0" eb="2">
      <t>セラ</t>
    </rPh>
    <rPh sb="3" eb="5">
      <t>タカヒコ</t>
    </rPh>
    <phoneticPr fontId="2"/>
  </si>
  <si>
    <t>株式会社しまなみ楽農研究所
代表取締役　菊地　義一</t>
    <rPh sb="0" eb="4">
      <t>カブシキガイシャ</t>
    </rPh>
    <rPh sb="8" eb="9">
      <t>ラク</t>
    </rPh>
    <rPh sb="9" eb="10">
      <t>ノウ</t>
    </rPh>
    <rPh sb="10" eb="13">
      <t>ケンキュウショ</t>
    </rPh>
    <phoneticPr fontId="2"/>
  </si>
  <si>
    <t>池田　達彦</t>
    <rPh sb="0" eb="2">
      <t>イケダ</t>
    </rPh>
    <rPh sb="3" eb="5">
      <t>タツヒコ</t>
    </rPh>
    <phoneticPr fontId="2"/>
  </si>
  <si>
    <t>有限会社あぐり</t>
    <rPh sb="0" eb="4">
      <t>ユウゲンガイシャ</t>
    </rPh>
    <phoneticPr fontId="2"/>
  </si>
  <si>
    <t>若鮎亭、いよてつ高島屋、サニーマート、セブンスター他</t>
    <rPh sb="0" eb="2">
      <t>ワカアユ</t>
    </rPh>
    <rPh sb="2" eb="3">
      <t>テイ</t>
    </rPh>
    <rPh sb="8" eb="11">
      <t>タカシマヤ</t>
    </rPh>
    <rPh sb="25" eb="26">
      <t>ホカ</t>
    </rPh>
    <phoneticPr fontId="2"/>
  </si>
  <si>
    <t>田力本願株式会社</t>
    <rPh sb="0" eb="2">
      <t>タリキ</t>
    </rPh>
    <rPh sb="2" eb="4">
      <t>ホンガン</t>
    </rPh>
    <rPh sb="4" eb="8">
      <t>カブシキガイシャ</t>
    </rPh>
    <phoneticPr fontId="2"/>
  </si>
  <si>
    <t>有限会社ワールドファーマーズ</t>
    <rPh sb="0" eb="4">
      <t>ユウゲンガイシャ</t>
    </rPh>
    <phoneticPr fontId="2"/>
  </si>
  <si>
    <t>太陽市、お茶の水健康館、道後たま屋、柴又たま屋</t>
    <rPh sb="0" eb="2">
      <t>タイヨウ</t>
    </rPh>
    <rPh sb="2" eb="3">
      <t>イチ</t>
    </rPh>
    <rPh sb="5" eb="6">
      <t>チャ</t>
    </rPh>
    <rPh sb="7" eb="8">
      <t>ミズ</t>
    </rPh>
    <rPh sb="8" eb="10">
      <t>ケンコウ</t>
    </rPh>
    <rPh sb="10" eb="11">
      <t>カン</t>
    </rPh>
    <rPh sb="12" eb="14">
      <t>ドウゴ</t>
    </rPh>
    <rPh sb="16" eb="17">
      <t>ヤ</t>
    </rPh>
    <rPh sb="18" eb="20">
      <t>シバマタ</t>
    </rPh>
    <rPh sb="22" eb="23">
      <t>ヤ</t>
    </rPh>
    <phoneticPr fontId="2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</si>
  <si>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9" eb="21">
      <t>ヨシミ</t>
    </rPh>
    <rPh sb="22" eb="24">
      <t>カズヤ</t>
    </rPh>
    <phoneticPr fontId="2"/>
  </si>
  <si>
    <t>愛亀産業株式会社
代表取締役　西山　由紀</t>
    <rPh sb="9" eb="14">
      <t>ダイヒョウトリシマリヤク</t>
    </rPh>
    <rPh sb="15" eb="17">
      <t>ニシヤマ</t>
    </rPh>
    <rPh sb="18" eb="20">
      <t>ユキ</t>
    </rPh>
    <phoneticPr fontId="2"/>
  </si>
  <si>
    <t>北宇和郡松野町延野々1510-1</t>
    <rPh sb="0" eb="4">
      <t>キタウワグン</t>
    </rPh>
    <rPh sb="4" eb="7">
      <t>マツノチョウ</t>
    </rPh>
    <rPh sb="7" eb="8">
      <t>エン</t>
    </rPh>
    <rPh sb="8" eb="10">
      <t>ノノ</t>
    </rPh>
    <phoneticPr fontId="8"/>
  </si>
  <si>
    <t>0895-20-5006</t>
    <phoneticPr fontId="8"/>
  </si>
  <si>
    <t>節減対象農薬3割以上減・化学肥料3割以上減</t>
  </si>
  <si>
    <t>節減対象農薬5割以上減・化学肥料5割以上減</t>
  </si>
  <si>
    <t>節減対象農薬不使用・化学肥料不使用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</si>
  <si>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2"/>
  </si>
  <si>
    <t>有限会社松山米穀卸
代表取締役　三宗　国興</t>
    <rPh sb="4" eb="6">
      <t>マツヤマ</t>
    </rPh>
    <rPh sb="6" eb="8">
      <t>ベイコク</t>
    </rPh>
    <rPh sb="8" eb="9">
      <t>オロシ</t>
    </rPh>
    <rPh sb="10" eb="15">
      <t>ダイヒョウトリシマリヤク</t>
    </rPh>
    <rPh sb="16" eb="18">
      <t>ミツムネ</t>
    </rPh>
    <rPh sb="19" eb="20">
      <t>クニ</t>
    </rPh>
    <rPh sb="20" eb="21">
      <t>オキ</t>
    </rPh>
    <phoneticPr fontId="8"/>
  </si>
  <si>
    <t>松山市安城寺町216-1</t>
    <rPh sb="0" eb="2">
      <t>マツヤマ</t>
    </rPh>
    <rPh sb="2" eb="3">
      <t>シ</t>
    </rPh>
    <rPh sb="3" eb="6">
      <t>アンジョウジ</t>
    </rPh>
    <rPh sb="6" eb="7">
      <t>マチ</t>
    </rPh>
    <phoneticPr fontId="8"/>
  </si>
  <si>
    <t>愛媛大学附属高等学校
校長　吉村　直道</t>
    <rPh sb="0" eb="2">
      <t>エヒメ</t>
    </rPh>
    <rPh sb="2" eb="4">
      <t>ダイガク</t>
    </rPh>
    <rPh sb="4" eb="6">
      <t>フゾク</t>
    </rPh>
    <rPh sb="6" eb="8">
      <t>コウトウ</t>
    </rPh>
    <rPh sb="8" eb="10">
      <t>ガッコウ</t>
    </rPh>
    <rPh sb="11" eb="13">
      <t>コウチョウ</t>
    </rPh>
    <rPh sb="14" eb="16">
      <t>ヨシムラ</t>
    </rPh>
    <rPh sb="17" eb="19">
      <t>ナオミチ</t>
    </rPh>
    <phoneticPr fontId="2"/>
  </si>
  <si>
    <t>松山市樽味3丁目2-40</t>
    <rPh sb="0" eb="2">
      <t>マツヤマ</t>
    </rPh>
    <rPh sb="2" eb="3">
      <t>シ</t>
    </rPh>
    <rPh sb="3" eb="5">
      <t>タルミ</t>
    </rPh>
    <rPh sb="6" eb="8">
      <t>チョウメ</t>
    </rPh>
    <phoneticPr fontId="8"/>
  </si>
  <si>
    <t>089-946-9911</t>
    <phoneticPr fontId="8"/>
  </si>
  <si>
    <t>089-922-1772</t>
    <phoneticPr fontId="8"/>
  </si>
  <si>
    <t>〒790-0905</t>
    <phoneticPr fontId="2"/>
  </si>
  <si>
    <t>〒791-8006</t>
    <phoneticPr fontId="2"/>
  </si>
  <si>
    <t>株式会社GREEN DOOR
代表取締役社長　大槻　幸宏
　　　　　　　　　　  （大槻　最上）</t>
    <phoneticPr fontId="2"/>
  </si>
  <si>
    <t>大豆</t>
    <rPh sb="0" eb="2">
      <t>ダイズ</t>
    </rPh>
    <phoneticPr fontId="2"/>
  </si>
  <si>
    <t>水稲一般</t>
    <rPh sb="0" eb="4">
      <t>スイトウイッパン</t>
    </rPh>
    <phoneticPr fontId="0"/>
  </si>
  <si>
    <t>05A018</t>
  </si>
  <si>
    <t>岡田　辰敏</t>
    <rPh sb="0" eb="2">
      <t>オカダ</t>
    </rPh>
    <rPh sb="3" eb="5">
      <t>タツトシ</t>
    </rPh>
    <phoneticPr fontId="2"/>
  </si>
  <si>
    <t>〒796-0111</t>
    <phoneticPr fontId="8"/>
  </si>
  <si>
    <t>八幡浜市保内町喜木1-110-1</t>
    <rPh sb="0" eb="4">
      <t>ヤワタハマシ</t>
    </rPh>
    <rPh sb="4" eb="7">
      <t>ホナイチョウ</t>
    </rPh>
    <rPh sb="7" eb="8">
      <t>キ</t>
    </rPh>
    <rPh sb="8" eb="9">
      <t>モク</t>
    </rPh>
    <phoneticPr fontId="8"/>
  </si>
  <si>
    <t>0894-36-0055</t>
    <phoneticPr fontId="8"/>
  </si>
  <si>
    <t>愛媛県立宇和高等学校
校長　児島　万代光</t>
    <rPh sb="14" eb="16">
      <t>コジマ</t>
    </rPh>
    <rPh sb="17" eb="18">
      <t>マン</t>
    </rPh>
    <rPh sb="18" eb="19">
      <t>シロ</t>
    </rPh>
    <rPh sb="19" eb="20">
      <t>ミツ</t>
    </rPh>
    <phoneticPr fontId="2"/>
  </si>
  <si>
    <t>有限会社神野農機
代表取締役　神野　国彦</t>
    <rPh sb="0" eb="2">
      <t>ユウゲン</t>
    </rPh>
    <rPh sb="2" eb="4">
      <t>カイシャ</t>
    </rPh>
    <rPh sb="4" eb="6">
      <t>ジンノ</t>
    </rPh>
    <rPh sb="6" eb="8">
      <t>ノウキ</t>
    </rPh>
    <rPh sb="9" eb="11">
      <t>ダイヒョウ</t>
    </rPh>
    <rPh sb="11" eb="14">
      <t>トリシマリヤク</t>
    </rPh>
    <rPh sb="15" eb="17">
      <t>ジンノ</t>
    </rPh>
    <rPh sb="18" eb="20">
      <t>クニヒコ</t>
    </rPh>
    <phoneticPr fontId="2"/>
  </si>
  <si>
    <t>〒792-0886</t>
  </si>
  <si>
    <t>新居浜市郷1-1-45</t>
    <rPh sb="4" eb="5">
      <t>ゴウ</t>
    </rPh>
    <phoneticPr fontId="1"/>
  </si>
  <si>
    <t>0897-33-5695</t>
  </si>
  <si>
    <t>冨永　貴行</t>
    <rPh sb="0" eb="2">
      <t>トミナガ</t>
    </rPh>
    <rPh sb="3" eb="5">
      <t>タカユキ</t>
    </rPh>
    <phoneticPr fontId="2"/>
  </si>
  <si>
    <t>山本　湧太</t>
    <rPh sb="0" eb="2">
      <t>ヤマモト</t>
    </rPh>
    <rPh sb="3" eb="5">
      <t>ユウタ</t>
    </rPh>
    <phoneticPr fontId="2"/>
  </si>
  <si>
    <t>一般財団法人 日本穀物検定協会愛媛出張所
所長　大石　正志</t>
    <rPh sb="21" eb="23">
      <t>ショチョウ</t>
    </rPh>
    <rPh sb="24" eb="26">
      <t>オオイシ</t>
    </rPh>
    <rPh sb="27" eb="29">
      <t>マサシ</t>
    </rPh>
    <phoneticPr fontId="2"/>
  </si>
  <si>
    <t>量販店・直売</t>
    <rPh sb="0" eb="3">
      <t>リョウハンテン</t>
    </rPh>
    <rPh sb="4" eb="6">
      <t>チョクバイ</t>
    </rPh>
    <phoneticPr fontId="2"/>
  </si>
  <si>
    <t>個人消費者</t>
    <rPh sb="0" eb="2">
      <t>コジン</t>
    </rPh>
    <rPh sb="2" eb="4">
      <t>ショウヒ</t>
    </rPh>
    <rPh sb="4" eb="5">
      <t>シャ</t>
    </rPh>
    <phoneticPr fontId="2"/>
  </si>
  <si>
    <t>株式会社田村ごはんプロ
代表取締役　田村　隆悟</t>
    <rPh sb="12" eb="17">
      <t>ダイヒョウトリシマリヤク</t>
    </rPh>
    <rPh sb="18" eb="20">
      <t>タムラ</t>
    </rPh>
    <rPh sb="21" eb="22">
      <t>タカシ</t>
    </rPh>
    <rPh sb="22" eb="23">
      <t>ゴ</t>
    </rPh>
    <phoneticPr fontId="2"/>
  </si>
  <si>
    <t>産直、企業、個人</t>
    <rPh sb="0" eb="2">
      <t>サンチョク</t>
    </rPh>
    <rPh sb="3" eb="5">
      <t>キギョウ</t>
    </rPh>
    <rPh sb="6" eb="8">
      <t>コジン</t>
    </rPh>
    <phoneticPr fontId="2"/>
  </si>
  <si>
    <t>愛亀産業株式会社
代表取締役　西山　由紀</t>
    <rPh sb="0" eb="4">
      <t>アイカメサンギョウ</t>
    </rPh>
    <rPh sb="4" eb="8">
      <t>カブシキガイシャ</t>
    </rPh>
    <rPh sb="9" eb="14">
      <t>ダイヒョウトリシマリヤク</t>
    </rPh>
    <rPh sb="15" eb="17">
      <t>ニシヤマ</t>
    </rPh>
    <rPh sb="18" eb="20">
      <t>ユキ</t>
    </rPh>
    <phoneticPr fontId="2"/>
  </si>
  <si>
    <t>株式会社どんぶり館、西予市観光物産協会、個人、その他</t>
    <rPh sb="0" eb="4">
      <t>カブシキガイシャ</t>
    </rPh>
    <rPh sb="8" eb="9">
      <t>カン</t>
    </rPh>
    <rPh sb="10" eb="13">
      <t>セイヨシ</t>
    </rPh>
    <rPh sb="13" eb="19">
      <t>カンコウブッサンキョウカイ</t>
    </rPh>
    <rPh sb="20" eb="22">
      <t>コジン</t>
    </rPh>
    <rPh sb="25" eb="26">
      <t>タ</t>
    </rPh>
    <phoneticPr fontId="2"/>
  </si>
  <si>
    <t>県内一般スーパー</t>
    <rPh sb="0" eb="2">
      <t>ケンナイ</t>
    </rPh>
    <rPh sb="2" eb="4">
      <t>イッパン</t>
    </rPh>
    <phoneticPr fontId="2"/>
  </si>
  <si>
    <t>道の駅虹の森公園まつの</t>
    <rPh sb="0" eb="1">
      <t>ミチ</t>
    </rPh>
    <rPh sb="2" eb="4">
      <t>エキニジ</t>
    </rPh>
    <rPh sb="5" eb="8">
      <t>モリコウエン</t>
    </rPh>
    <phoneticPr fontId="2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</si>
  <si>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2"/>
  </si>
  <si>
    <t>四国中央市</t>
    <rPh sb="0" eb="2">
      <t>シコク</t>
    </rPh>
    <rPh sb="2" eb="4">
      <t>チュウオウ</t>
    </rPh>
    <rPh sb="4" eb="5">
      <t>シ</t>
    </rPh>
    <phoneticPr fontId="22"/>
  </si>
  <si>
    <t>有限会社シトラス</t>
    <rPh sb="0" eb="4">
      <t>ユウゲンガイシャ</t>
    </rPh>
    <phoneticPr fontId="2"/>
  </si>
  <si>
    <t>会長　河野　孝壽</t>
    <rPh sb="0" eb="2">
      <t>カイチョウ</t>
    </rPh>
    <rPh sb="3" eb="5">
      <t>コウノ</t>
    </rPh>
    <rPh sb="6" eb="7">
      <t>タカシ</t>
    </rPh>
    <rPh sb="7" eb="8">
      <t>ジュ</t>
    </rPh>
    <phoneticPr fontId="2"/>
  </si>
  <si>
    <t>一般財団法人 日本穀物検定協会愛媛出張所
所長　大石　正志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コクモツ</t>
    </rPh>
    <rPh sb="11" eb="13">
      <t>ケンテイ</t>
    </rPh>
    <rPh sb="13" eb="15">
      <t>キョウカイ</t>
    </rPh>
    <rPh sb="15" eb="17">
      <t>エヒメ</t>
    </rPh>
    <rPh sb="17" eb="19">
      <t>シュッチョウ</t>
    </rPh>
    <rPh sb="19" eb="20">
      <t>ジョ</t>
    </rPh>
    <rPh sb="21" eb="23">
      <t>ショチョウ</t>
    </rPh>
    <rPh sb="24" eb="26">
      <t>オオイシ</t>
    </rPh>
    <rPh sb="27" eb="29">
      <t>マサシ</t>
    </rPh>
    <phoneticPr fontId="2"/>
  </si>
  <si>
    <t>節減対象農薬3割以上減・化学肥料5割以上減</t>
  </si>
  <si>
    <t>今治立花農業協同組合
代表理事組合長　越智　恵吾</t>
    <rPh sb="19" eb="21">
      <t>オチ</t>
    </rPh>
    <rPh sb="22" eb="23">
      <t>ケイ</t>
    </rPh>
    <rPh sb="23" eb="24">
      <t>ゴ</t>
    </rPh>
    <phoneticPr fontId="2"/>
  </si>
  <si>
    <t>株式会社地域法人無茶々園
代表取締役　大津　清次</t>
    <rPh sb="0" eb="2">
      <t>カブシキ</t>
    </rPh>
    <rPh sb="2" eb="4">
      <t>カイシャ</t>
    </rPh>
    <rPh sb="4" eb="6">
      <t>チイキ</t>
    </rPh>
    <rPh sb="6" eb="8">
      <t>ホウジン</t>
    </rPh>
    <rPh sb="8" eb="12">
      <t>ムチャドウエン</t>
    </rPh>
    <rPh sb="13" eb="18">
      <t>ダイヒョウトリシマリヤク</t>
    </rPh>
    <rPh sb="19" eb="21">
      <t>オオツ</t>
    </rPh>
    <rPh sb="22" eb="24">
      <t>キヨツグ</t>
    </rPh>
    <phoneticPr fontId="2"/>
  </si>
  <si>
    <t>中晩柑類（伊予柑）</t>
    <rPh sb="0" eb="3">
      <t>チュウバンカン</t>
    </rPh>
    <rPh sb="3" eb="4">
      <t>ルイ</t>
    </rPh>
    <rPh sb="5" eb="8">
      <t>イヨカン</t>
    </rPh>
    <phoneticPr fontId="0"/>
  </si>
  <si>
    <t>中晩柑類・伊予柑</t>
    <rPh sb="0" eb="4">
      <t>チュウバンカンルイ</t>
    </rPh>
    <rPh sb="5" eb="8">
      <t>イヨカン</t>
    </rPh>
    <phoneticPr fontId="0"/>
  </si>
  <si>
    <t>〒797-0113</t>
    <phoneticPr fontId="8"/>
  </si>
  <si>
    <t>西予市明浜町狩浜３番耕地134番地</t>
    <rPh sb="0" eb="3">
      <t>セイヨシ</t>
    </rPh>
    <rPh sb="3" eb="6">
      <t>アケハマチョウ</t>
    </rPh>
    <rPh sb="6" eb="8">
      <t>カリハマ</t>
    </rPh>
    <rPh sb="9" eb="10">
      <t>バン</t>
    </rPh>
    <rPh sb="10" eb="12">
      <t>コウチ</t>
    </rPh>
    <rPh sb="15" eb="17">
      <t>バンチ</t>
    </rPh>
    <phoneticPr fontId="8"/>
  </si>
  <si>
    <t>0894-65-1417</t>
    <phoneticPr fontId="2"/>
  </si>
  <si>
    <t>05B163</t>
    <phoneticPr fontId="2"/>
  </si>
  <si>
    <t>有限会社キルシェ
最上農園</t>
    <rPh sb="0" eb="4">
      <t>ユウゲンガイシャ</t>
    </rPh>
    <rPh sb="9" eb="11">
      <t>モガミ</t>
    </rPh>
    <rPh sb="11" eb="13">
      <t>ノウエン</t>
    </rPh>
    <phoneticPr fontId="2"/>
  </si>
  <si>
    <t>代表取締役　大槻　幸宏
（大槻　最上）</t>
    <rPh sb="0" eb="5">
      <t>ダイヒョウトリシマリヤク</t>
    </rPh>
    <rPh sb="6" eb="8">
      <t>オオツキ</t>
    </rPh>
    <rPh sb="9" eb="11">
      <t>ユキヒロ</t>
    </rPh>
    <rPh sb="13" eb="15">
      <t>オオツキ</t>
    </rPh>
    <rPh sb="16" eb="18">
      <t>モガミ</t>
    </rPh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</si>
  <si>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17" eb="19">
      <t>ゴウダ</t>
    </rPh>
    <rPh sb="20" eb="21">
      <t>ヒサシ</t>
    </rPh>
    <phoneticPr fontId="2"/>
  </si>
  <si>
    <t>サトイモ</t>
  </si>
  <si>
    <t>サツマイモ</t>
  </si>
  <si>
    <t>節減対象農薬5割以上減・化学肥料不使用</t>
    <rPh sb="7" eb="8">
      <t>ワリ</t>
    </rPh>
    <rPh sb="8" eb="10">
      <t>イジョウ</t>
    </rPh>
    <rPh sb="10" eb="11">
      <t>ゲン</t>
    </rPh>
    <rPh sb="16" eb="19">
      <t>フシヨウ</t>
    </rPh>
    <phoneticPr fontId="22"/>
  </si>
  <si>
    <t>06A001</t>
    <phoneticPr fontId="6"/>
  </si>
  <si>
    <t>四国中央市</t>
  </si>
  <si>
    <t>06A002</t>
  </si>
  <si>
    <t>茶（やぶきた）</t>
    <rPh sb="0" eb="1">
      <t>チャ</t>
    </rPh>
    <phoneticPr fontId="22"/>
  </si>
  <si>
    <t>06A003</t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</si>
  <si>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phoneticPr fontId="2"/>
  </si>
  <si>
    <t>愛媛大学附属高等学校
校長　吉村　直道</t>
    <rPh sb="0" eb="4">
      <t>エヒメダイガク</t>
    </rPh>
    <rPh sb="4" eb="6">
      <t>フゾク</t>
    </rPh>
    <rPh sb="6" eb="10">
      <t>コウトウガッコウ</t>
    </rPh>
    <rPh sb="11" eb="13">
      <t>コウチョウ</t>
    </rPh>
    <rPh sb="14" eb="16">
      <t>ヨシムラ</t>
    </rPh>
    <rPh sb="17" eb="19">
      <t>ナオミチ</t>
    </rPh>
    <phoneticPr fontId="1"/>
  </si>
  <si>
    <t>有限会社松山米穀卸
代表取締役　三宗　国興</t>
    <rPh sb="0" eb="4">
      <t>ユウゲンガイシャ</t>
    </rPh>
    <rPh sb="4" eb="6">
      <t>マツヤマ</t>
    </rPh>
    <rPh sb="6" eb="8">
      <t>ベイコク</t>
    </rPh>
    <rPh sb="8" eb="9">
      <t>オロシ</t>
    </rPh>
    <rPh sb="10" eb="15">
      <t>ダイヒョウトリシマリヤク</t>
    </rPh>
    <rPh sb="16" eb="18">
      <t>ミツムネ</t>
    </rPh>
    <rPh sb="19" eb="21">
      <t>クニオキ</t>
    </rPh>
    <phoneticPr fontId="1"/>
  </si>
  <si>
    <t>松山市農業協同組合
代表理事組合長　阿部　和孝</t>
    <rPh sb="0" eb="3">
      <t>マツヤマシ</t>
    </rPh>
    <rPh sb="3" eb="9">
      <t>ノウギョウキョウドウクミアイ</t>
    </rPh>
    <rPh sb="10" eb="17">
      <t>ダイヒョウリジクミアイチョウ</t>
    </rPh>
    <rPh sb="18" eb="20">
      <t>アベ</t>
    </rPh>
    <rPh sb="21" eb="23">
      <t>カズタカ</t>
    </rPh>
    <phoneticPr fontId="1"/>
  </si>
  <si>
    <t>06A021</t>
    <phoneticPr fontId="6"/>
  </si>
  <si>
    <t>松山市</t>
    <rPh sb="0" eb="3">
      <t>マツヤマシ</t>
    </rPh>
    <phoneticPr fontId="1"/>
  </si>
  <si>
    <t>〒798-1397</t>
    <phoneticPr fontId="2"/>
  </si>
  <si>
    <t>大洲市東大洲1582番地</t>
    <phoneticPr fontId="2"/>
  </si>
  <si>
    <t>松山市鴨川1丁目8-5</t>
    <rPh sb="0" eb="3">
      <t>マツヤマシ</t>
    </rPh>
    <rPh sb="3" eb="5">
      <t>カモガワ</t>
    </rPh>
    <rPh sb="6" eb="8">
      <t>チョウメ</t>
    </rPh>
    <phoneticPr fontId="1"/>
  </si>
  <si>
    <t>松山市中野町181</t>
    <rPh sb="0" eb="3">
      <t>マツヤマシ</t>
    </rPh>
    <rPh sb="3" eb="6">
      <t>ナカノチョウ</t>
    </rPh>
    <phoneticPr fontId="1"/>
  </si>
  <si>
    <t>〒791-1121</t>
    <phoneticPr fontId="2"/>
  </si>
  <si>
    <t>新居浜市</t>
    <rPh sb="0" eb="4">
      <t>ニイハマシ</t>
    </rPh>
    <phoneticPr fontId="2"/>
  </si>
  <si>
    <t>伊予市</t>
    <rPh sb="0" eb="3">
      <t>イヨシ</t>
    </rPh>
    <phoneticPr fontId="1"/>
  </si>
  <si>
    <t>松前町</t>
    <rPh sb="0" eb="3">
      <t>マサキチョウ</t>
    </rPh>
    <phoneticPr fontId="1"/>
  </si>
  <si>
    <t>ミニトマト：半促成10か月</t>
    <rPh sb="6" eb="7">
      <t>ハン</t>
    </rPh>
    <rPh sb="7" eb="9">
      <t>ソクセイ</t>
    </rPh>
    <rPh sb="12" eb="13">
      <t>ゲツ</t>
    </rPh>
    <phoneticPr fontId="1"/>
  </si>
  <si>
    <t>愛亀産業株式会社
代表取締役　西山　由紀</t>
    <rPh sb="0" eb="4">
      <t>アイカメサンギョウ</t>
    </rPh>
    <rPh sb="4" eb="8">
      <t>カブシキガイシャ</t>
    </rPh>
    <rPh sb="9" eb="14">
      <t>ダイヒョウトリシマリヤク</t>
    </rPh>
    <rPh sb="15" eb="17">
      <t>ニシヤマ</t>
    </rPh>
    <rPh sb="18" eb="20">
      <t>ユキ</t>
    </rPh>
    <phoneticPr fontId="1"/>
  </si>
  <si>
    <t>カブ（露地）</t>
    <rPh sb="3" eb="5">
      <t>ロジ</t>
    </rPh>
    <phoneticPr fontId="1"/>
  </si>
  <si>
    <t>ソラマメ（露地）</t>
    <rPh sb="5" eb="7">
      <t>ロジ</t>
    </rPh>
    <phoneticPr fontId="1"/>
  </si>
  <si>
    <t>タマネギ（極早生・早生）</t>
    <rPh sb="5" eb="8">
      <t>ゴクワセ</t>
    </rPh>
    <rPh sb="9" eb="11">
      <t>ワセ</t>
    </rPh>
    <phoneticPr fontId="1"/>
  </si>
  <si>
    <t>ニンニク（露地)</t>
    <rPh sb="5" eb="7">
      <t>ロジ</t>
    </rPh>
    <phoneticPr fontId="1"/>
  </si>
  <si>
    <t>06A053G</t>
  </si>
  <si>
    <t>野菜</t>
    <rPh sb="0" eb="2">
      <t>ヤサイ</t>
    </rPh>
    <phoneticPr fontId="5"/>
  </si>
  <si>
    <t>農薬不使用・化学肥料不使用、県GAP農産物</t>
    <rPh sb="0" eb="2">
      <t>ノウヤク</t>
    </rPh>
    <rPh sb="2" eb="5">
      <t>フシヨウ</t>
    </rPh>
    <rPh sb="6" eb="10">
      <t>カガクヒリョウ</t>
    </rPh>
    <rPh sb="10" eb="13">
      <t>フシヨウ</t>
    </rPh>
    <rPh sb="14" eb="15">
      <t>ケン</t>
    </rPh>
    <rPh sb="18" eb="21">
      <t>ノウサンブツ</t>
    </rPh>
    <phoneticPr fontId="2"/>
  </si>
  <si>
    <t>今治デパート、道の駅（きさいや広場）、宇和島市（ふるさと納税）、契約顧客、一般顧客</t>
    <rPh sb="0" eb="2">
      <t>イマバリ</t>
    </rPh>
    <rPh sb="7" eb="8">
      <t>ミチ</t>
    </rPh>
    <rPh sb="9" eb="10">
      <t>エキ</t>
    </rPh>
    <rPh sb="15" eb="17">
      <t>ヒロバ</t>
    </rPh>
    <rPh sb="19" eb="23">
      <t>ウワジマシ</t>
    </rPh>
    <rPh sb="28" eb="30">
      <t>ノウゼイ</t>
    </rPh>
    <rPh sb="32" eb="36">
      <t>ケイヤクコキャク</t>
    </rPh>
    <rPh sb="37" eb="41">
      <t>イッパンコキャク</t>
    </rPh>
    <phoneticPr fontId="2"/>
  </si>
  <si>
    <t>宇和島市ふるさと納税返礼品、愛媛県内DCMダイキ産直市</t>
    <rPh sb="0" eb="4">
      <t>ウワジマシ</t>
    </rPh>
    <rPh sb="8" eb="10">
      <t>ノウゼイ</t>
    </rPh>
    <rPh sb="10" eb="13">
      <t>ヘンレイヒン</t>
    </rPh>
    <rPh sb="14" eb="18">
      <t>エヒメケンナイ</t>
    </rPh>
    <rPh sb="24" eb="27">
      <t>サンチョクイチ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</si>
  <si>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5"/>
  </si>
  <si>
    <t>089-943-2342</t>
    <phoneticPr fontId="8"/>
  </si>
  <si>
    <t>0896-24-2311</t>
    <phoneticPr fontId="8"/>
  </si>
  <si>
    <t>0897-37-1004</t>
    <phoneticPr fontId="2"/>
  </si>
  <si>
    <t>0893-24-4183</t>
    <phoneticPr fontId="8"/>
  </si>
  <si>
    <t>0894-62-6859</t>
    <phoneticPr fontId="8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</si>
  <si>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3"/>
  </si>
  <si>
    <t>株式会社乃万青果
代表取締役　木原　洋文</t>
    <rPh sb="0" eb="4">
      <t>カブシキカイシャ</t>
    </rPh>
    <rPh sb="4" eb="6">
      <t>ノマ</t>
    </rPh>
    <rPh sb="6" eb="8">
      <t>セイカ</t>
    </rPh>
    <rPh sb="9" eb="14">
      <t>ダイヒョウトリシマリヤク</t>
    </rPh>
    <rPh sb="15" eb="17">
      <t>キハラ</t>
    </rPh>
    <rPh sb="18" eb="20">
      <t>ヒロフミ</t>
    </rPh>
    <phoneticPr fontId="2"/>
  </si>
  <si>
    <t>ブルーベリー</t>
  </si>
  <si>
    <t>温州みかん（極早生・早生・中生温州）</t>
    <rPh sb="0" eb="2">
      <t>ウンシュウ</t>
    </rPh>
    <rPh sb="6" eb="9">
      <t>ゴクワセ</t>
    </rPh>
    <rPh sb="10" eb="12">
      <t>ワセ</t>
    </rPh>
    <rPh sb="13" eb="17">
      <t>ナカテウンシュウ</t>
    </rPh>
    <phoneticPr fontId="2"/>
  </si>
  <si>
    <t>06A075</t>
  </si>
  <si>
    <t>県認証農産物</t>
    <rPh sb="0" eb="1">
      <t>ケン</t>
    </rPh>
    <rPh sb="1" eb="3">
      <t>ニンショウ</t>
    </rPh>
    <rPh sb="3" eb="6">
      <t>ノウサンブツ</t>
    </rPh>
    <phoneticPr fontId="5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</si>
  <si>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rPh sb="12" eb="14">
      <t>ダイヒョウ</t>
    </rPh>
    <rPh sb="14" eb="16">
      <t>リジ</t>
    </rPh>
    <rPh sb="16" eb="19">
      <t>クミアイチョウ</t>
    </rPh>
    <rPh sb="20" eb="22">
      <t>タブチ</t>
    </rPh>
    <rPh sb="23" eb="25">
      <t>ヒロユキ</t>
    </rPh>
    <phoneticPr fontId="2"/>
  </si>
  <si>
    <t>株式会社うわじま産業振興公社
代表取締役　西本　能尚</t>
    <rPh sb="0" eb="4">
      <t>カブシキガイシャ</t>
    </rPh>
    <rPh sb="8" eb="10">
      <t>サンギョウ</t>
    </rPh>
    <rPh sb="10" eb="12">
      <t>シンコウ</t>
    </rPh>
    <rPh sb="12" eb="14">
      <t>コウシャ</t>
    </rPh>
    <rPh sb="15" eb="17">
      <t>ダイヒョウ</t>
    </rPh>
    <rPh sb="17" eb="20">
      <t>トリシマリヤク</t>
    </rPh>
    <rPh sb="21" eb="23">
      <t>ニシモト</t>
    </rPh>
    <rPh sb="24" eb="25">
      <t>ノウ</t>
    </rPh>
    <rPh sb="25" eb="26">
      <t>ナオ</t>
    </rPh>
    <phoneticPr fontId="3"/>
  </si>
  <si>
    <t>株式会社ひめライス
代表取締役社長　武田　司</t>
    <rPh sb="10" eb="12">
      <t>ダイヒョウ</t>
    </rPh>
    <rPh sb="12" eb="15">
      <t>トリシマリヤク</t>
    </rPh>
    <rPh sb="15" eb="17">
      <t>シャチョウ</t>
    </rPh>
    <rPh sb="18" eb="20">
      <t>タケダ</t>
    </rPh>
    <rPh sb="21" eb="22">
      <t>ツカサ</t>
    </rPh>
    <phoneticPr fontId="2"/>
  </si>
  <si>
    <t>株式会社AGRI BASE
代表取締役　長尾　勇太</t>
    <rPh sb="0" eb="4">
      <t>カブシキガイシャ</t>
    </rPh>
    <rPh sb="14" eb="19">
      <t>ダイヒョウトリシマリヤク</t>
    </rPh>
    <rPh sb="20" eb="22">
      <t>ナガオ</t>
    </rPh>
    <rPh sb="23" eb="25">
      <t>ユウタ</t>
    </rPh>
    <phoneticPr fontId="8"/>
  </si>
  <si>
    <t>愛媛県立丹原高等学校
校長　合田　明典</t>
    <rPh sb="0" eb="4">
      <t>エヒメケンリツ</t>
    </rPh>
    <rPh sb="4" eb="10">
      <t>タンバラコウトウガッコウ</t>
    </rPh>
    <rPh sb="14" eb="16">
      <t>ゴウダ</t>
    </rPh>
    <rPh sb="17" eb="18">
      <t>アキ</t>
    </rPh>
    <rPh sb="18" eb="19">
      <t>ノリ</t>
    </rPh>
    <phoneticPr fontId="2"/>
  </si>
  <si>
    <t>代表取締役　大森　孝宗</t>
    <rPh sb="0" eb="5">
      <t>ダイヒョウトリシマリヤク</t>
    </rPh>
    <rPh sb="6" eb="8">
      <t>オオモリ</t>
    </rPh>
    <rPh sb="9" eb="11">
      <t>タカシムネ</t>
    </rPh>
    <phoneticPr fontId="2"/>
  </si>
  <si>
    <t>有限会社あぐり</t>
  </si>
  <si>
    <t>代表取締役　大森　孝宗</t>
  </si>
  <si>
    <t>若鮎亭、サニーマート、セブンスター、ボンラスパイユ他</t>
  </si>
  <si>
    <t>会長　美濃　繁美</t>
    <rPh sb="0" eb="2">
      <t>カイチョウ</t>
    </rPh>
    <rPh sb="3" eb="5">
      <t>ミノ</t>
    </rPh>
    <rPh sb="6" eb="8">
      <t>シゲミ</t>
    </rPh>
    <phoneticPr fontId="2"/>
  </si>
  <si>
    <t>水津　欣也</t>
    <rPh sb="0" eb="2">
      <t>スイツ</t>
    </rPh>
    <rPh sb="3" eb="5">
      <t>キンヤ</t>
    </rPh>
    <phoneticPr fontId="2"/>
  </si>
  <si>
    <t>さいさいきて屋（直売所）</t>
    <rPh sb="6" eb="7">
      <t>ヤ</t>
    </rPh>
    <rPh sb="8" eb="11">
      <t>チョクバイショ</t>
    </rPh>
    <phoneticPr fontId="2"/>
  </si>
  <si>
    <t>さいさいきて屋（直売所）</t>
    <rPh sb="6" eb="7">
      <t>ヤ</t>
    </rPh>
    <rPh sb="8" eb="11">
      <t>チョクバイショ</t>
    </rPh>
    <phoneticPr fontId="6"/>
  </si>
  <si>
    <t>丸今青果、丸温青果</t>
  </si>
  <si>
    <t>髙宮　陽司</t>
    <rPh sb="0" eb="2">
      <t>タカミヤ</t>
    </rPh>
    <rPh sb="3" eb="5">
      <t>ヨウジ</t>
    </rPh>
    <phoneticPr fontId="2"/>
  </si>
  <si>
    <t>田村　隆悟</t>
    <rPh sb="0" eb="2">
      <t>タムラ</t>
    </rPh>
    <rPh sb="3" eb="4">
      <t>タカシ</t>
    </rPh>
    <rPh sb="4" eb="5">
      <t>ゴ</t>
    </rPh>
    <phoneticPr fontId="2"/>
  </si>
  <si>
    <t>学内販売</t>
    <rPh sb="0" eb="4">
      <t>ガクナイハンバイ</t>
    </rPh>
    <phoneticPr fontId="2"/>
  </si>
  <si>
    <t>部会長　菅原　勝宏</t>
    <rPh sb="0" eb="3">
      <t>ブカイチョウ</t>
    </rPh>
    <rPh sb="4" eb="6">
      <t>スガワラ</t>
    </rPh>
    <rPh sb="7" eb="9">
      <t>カツヒロ</t>
    </rPh>
    <phoneticPr fontId="2"/>
  </si>
  <si>
    <t>愛媛大学農学部付属農場</t>
    <rPh sb="0" eb="4">
      <t>エヒメダイガク</t>
    </rPh>
    <rPh sb="4" eb="7">
      <t>ノウガクブ</t>
    </rPh>
    <rPh sb="7" eb="11">
      <t>フゾクノウジョウ</t>
    </rPh>
    <phoneticPr fontId="2"/>
  </si>
  <si>
    <t>副技術長・技術専門職員　阿立　真崇</t>
    <rPh sb="0" eb="4">
      <t>フクギジュツチョウ</t>
    </rPh>
    <rPh sb="5" eb="11">
      <t>ギジュツセンモンショクイン</t>
    </rPh>
    <rPh sb="12" eb="14">
      <t>アダチ</t>
    </rPh>
    <rPh sb="15" eb="17">
      <t>マサタカ</t>
    </rPh>
    <phoneticPr fontId="2"/>
  </si>
  <si>
    <t>代表　大財　貞夫</t>
    <rPh sb="0" eb="2">
      <t>ダイヒョウ</t>
    </rPh>
    <rPh sb="3" eb="4">
      <t>オオ</t>
    </rPh>
    <rPh sb="4" eb="5">
      <t>ザイ</t>
    </rPh>
    <rPh sb="6" eb="8">
      <t>サダオ</t>
    </rPh>
    <phoneticPr fontId="2"/>
  </si>
  <si>
    <t>代表理事　竹葉　芳樹</t>
    <rPh sb="0" eb="4">
      <t>ダイヒョウリジ</t>
    </rPh>
    <rPh sb="5" eb="7">
      <t>タケバ</t>
    </rPh>
    <rPh sb="8" eb="10">
      <t>ヨシキ</t>
    </rPh>
    <phoneticPr fontId="2"/>
  </si>
  <si>
    <t>株式会社あかまつ農園</t>
    <rPh sb="0" eb="4">
      <t>カブシキカイシャ</t>
    </rPh>
    <rPh sb="8" eb="10">
      <t>ノウエン</t>
    </rPh>
    <phoneticPr fontId="2"/>
  </si>
  <si>
    <t>代表取締役　赤松　拓也</t>
    <rPh sb="0" eb="5">
      <t>ダイヒョウトリシマリヤク</t>
    </rPh>
    <rPh sb="6" eb="8">
      <t>アカマツ</t>
    </rPh>
    <rPh sb="9" eb="11">
      <t>タクヤ</t>
    </rPh>
    <phoneticPr fontId="2"/>
  </si>
  <si>
    <t>有限会社高生連</t>
    <rPh sb="0" eb="4">
      <t>ユウゲンガイシャ</t>
    </rPh>
    <rPh sb="4" eb="6">
      <t>コウセイ</t>
    </rPh>
    <rPh sb="6" eb="7">
      <t>レン</t>
    </rPh>
    <phoneticPr fontId="2"/>
  </si>
  <si>
    <t>山口　憲一郎</t>
    <rPh sb="0" eb="2">
      <t>ヤマグチ</t>
    </rPh>
    <rPh sb="3" eb="4">
      <t>ケン</t>
    </rPh>
    <rPh sb="4" eb="6">
      <t>イチロウ</t>
    </rPh>
    <phoneticPr fontId="2"/>
  </si>
  <si>
    <t>水稲部門長　清家　秀一</t>
    <rPh sb="0" eb="5">
      <t>スイトウブモンチョウ</t>
    </rPh>
    <rPh sb="6" eb="8">
      <t>セイケ</t>
    </rPh>
    <rPh sb="9" eb="11">
      <t>シュウイチ</t>
    </rPh>
    <phoneticPr fontId="2"/>
  </si>
  <si>
    <t>万商、ダイキ他、東洋軒、個人販売</t>
    <rPh sb="0" eb="1">
      <t>マン</t>
    </rPh>
    <rPh sb="1" eb="2">
      <t>ショウ</t>
    </rPh>
    <rPh sb="6" eb="7">
      <t>ホカ</t>
    </rPh>
    <rPh sb="8" eb="10">
      <t>トウヨウ</t>
    </rPh>
    <rPh sb="10" eb="11">
      <t>ケン</t>
    </rPh>
    <rPh sb="12" eb="14">
      <t>コジン</t>
    </rPh>
    <rPh sb="14" eb="16">
      <t>ハンバイ</t>
    </rPh>
    <phoneticPr fontId="2"/>
  </si>
  <si>
    <t>株式会社ひめライス、JAえひめ南</t>
    <rPh sb="0" eb="4">
      <t>カブシキガイシャ</t>
    </rPh>
    <rPh sb="15" eb="16">
      <t>ミナミ</t>
    </rPh>
    <phoneticPr fontId="2"/>
  </si>
  <si>
    <t>鬼北早期米生産者部会、三間町支所稲作部会</t>
    <rPh sb="0" eb="5">
      <t>キホクソウキマイ</t>
    </rPh>
    <rPh sb="5" eb="10">
      <t>セイサンシャブカイ</t>
    </rPh>
    <rPh sb="11" eb="14">
      <t>ミマチョウ</t>
    </rPh>
    <rPh sb="14" eb="18">
      <t>シショイナサク</t>
    </rPh>
    <rPh sb="18" eb="20">
      <t>ブカイ</t>
    </rPh>
    <phoneticPr fontId="2"/>
  </si>
  <si>
    <t>部会長　杉本　勝志、部会長　黒田　弘</t>
    <rPh sb="0" eb="3">
      <t>ブカイチョウ</t>
    </rPh>
    <rPh sb="4" eb="6">
      <t>スギモト</t>
    </rPh>
    <rPh sb="7" eb="9">
      <t>カツシ</t>
    </rPh>
    <rPh sb="10" eb="13">
      <t>ブカイチョウ</t>
    </rPh>
    <rPh sb="14" eb="16">
      <t>クロダ</t>
    </rPh>
    <rPh sb="17" eb="18">
      <t>ヒロシ</t>
    </rPh>
    <phoneticPr fontId="2"/>
  </si>
  <si>
    <t>産直市愛たい菜、オズメッセ、マルヒ食糧、(株)ドイ　お米のまつや</t>
    <rPh sb="0" eb="2">
      <t>サンチョク</t>
    </rPh>
    <rPh sb="2" eb="3">
      <t>イチ</t>
    </rPh>
    <rPh sb="3" eb="4">
      <t>アイ</t>
    </rPh>
    <rPh sb="6" eb="7">
      <t>ナ</t>
    </rPh>
    <rPh sb="17" eb="19">
      <t>ショクリョウ</t>
    </rPh>
    <rPh sb="20" eb="23">
      <t>カブ</t>
    </rPh>
    <rPh sb="27" eb="28">
      <t>コメ</t>
    </rPh>
    <phoneticPr fontId="2"/>
  </si>
  <si>
    <t>エコラブ蔵川グループ</t>
    <rPh sb="4" eb="6">
      <t>クラカワ</t>
    </rPh>
    <phoneticPr fontId="2"/>
  </si>
  <si>
    <t>竹葉　徳男</t>
    <rPh sb="0" eb="2">
      <t>タケバ</t>
    </rPh>
    <rPh sb="3" eb="5">
      <t>ノリオ</t>
    </rPh>
    <phoneticPr fontId="2"/>
  </si>
  <si>
    <t>部会長　河村　一碩</t>
    <rPh sb="4" eb="6">
      <t>カワムラ</t>
    </rPh>
    <rPh sb="7" eb="8">
      <t>イチ</t>
    </rPh>
    <rPh sb="8" eb="9">
      <t>ケン</t>
    </rPh>
    <phoneticPr fontId="2"/>
  </si>
  <si>
    <t>太陽市ほか産直市、直営店舗、ネット販売</t>
    <rPh sb="0" eb="3">
      <t>タイヨウイチ</t>
    </rPh>
    <rPh sb="5" eb="8">
      <t>サンチョクイチ</t>
    </rPh>
    <rPh sb="9" eb="13">
      <t>チョクエイテンポ</t>
    </rPh>
    <rPh sb="17" eb="19">
      <t>ハンバイ</t>
    </rPh>
    <phoneticPr fontId="2"/>
  </si>
  <si>
    <t>えひめ生協、和食店等、太陽市ほか産直市、JA、直営店舗、ネット販売</t>
    <rPh sb="3" eb="5">
      <t>セイキョウ</t>
    </rPh>
    <rPh sb="6" eb="8">
      <t>ワショク</t>
    </rPh>
    <rPh sb="8" eb="9">
      <t>テン</t>
    </rPh>
    <rPh sb="9" eb="10">
      <t>トウ</t>
    </rPh>
    <rPh sb="11" eb="14">
      <t>タイヨウイチ</t>
    </rPh>
    <rPh sb="16" eb="19">
      <t>サンチョクイチ</t>
    </rPh>
    <rPh sb="23" eb="27">
      <t>チョクエイテンポ</t>
    </rPh>
    <rPh sb="31" eb="33">
      <t>ハンバイ</t>
    </rPh>
    <phoneticPr fontId="2"/>
  </si>
  <si>
    <t>岡田・松前うまい米づくり部会</t>
    <rPh sb="0" eb="2">
      <t>オカダ</t>
    </rPh>
    <rPh sb="3" eb="5">
      <t>マサキ</t>
    </rPh>
    <rPh sb="8" eb="9">
      <t>コメ</t>
    </rPh>
    <rPh sb="12" eb="14">
      <t>ブカイ</t>
    </rPh>
    <phoneticPr fontId="2"/>
  </si>
  <si>
    <t>代表　喜安　眞造</t>
    <rPh sb="0" eb="2">
      <t>ダイヒョウ</t>
    </rPh>
    <rPh sb="3" eb="5">
      <t>キヤス</t>
    </rPh>
    <rPh sb="6" eb="7">
      <t>マコト</t>
    </rPh>
    <rPh sb="7" eb="8">
      <t>ヅクリ</t>
    </rPh>
    <phoneticPr fontId="2"/>
  </si>
  <si>
    <t>(株)ひめライス他</t>
    <rPh sb="0" eb="3">
      <t>カブ</t>
    </rPh>
    <rPh sb="8" eb="9">
      <t>ホカ</t>
    </rPh>
    <phoneticPr fontId="2"/>
  </si>
  <si>
    <t>株式会社ひめライス</t>
    <rPh sb="0" eb="4">
      <t>カブシキガイシャ</t>
    </rPh>
    <phoneticPr fontId="2"/>
  </si>
  <si>
    <t>真土稲作組合</t>
    <rPh sb="0" eb="2">
      <t>マツチ</t>
    </rPh>
    <rPh sb="2" eb="6">
      <t>イナサククミアイ</t>
    </rPh>
    <phoneticPr fontId="2"/>
  </si>
  <si>
    <t>代表　石田　一浩</t>
    <rPh sb="0" eb="2">
      <t>ダイヒョウ</t>
    </rPh>
    <rPh sb="3" eb="5">
      <t>イシダ</t>
    </rPh>
    <rPh sb="6" eb="8">
      <t>カズヒロ</t>
    </rPh>
    <phoneticPr fontId="2"/>
  </si>
  <si>
    <t>教諭　菅　康夫</t>
    <rPh sb="0" eb="2">
      <t>キョウユ</t>
    </rPh>
    <rPh sb="3" eb="4">
      <t>カン</t>
    </rPh>
    <rPh sb="5" eb="7">
      <t>ヤスオ</t>
    </rPh>
    <phoneticPr fontId="2"/>
  </si>
  <si>
    <t>代表取締役　中野　聡</t>
    <rPh sb="0" eb="5">
      <t>ダイヒョウトリシマリヤク</t>
    </rPh>
    <rPh sb="6" eb="7">
      <t>ナカ</t>
    </rPh>
    <rPh sb="7" eb="8">
      <t>ノ</t>
    </rPh>
    <rPh sb="9" eb="10">
      <t>サトシ</t>
    </rPh>
    <phoneticPr fontId="2"/>
  </si>
  <si>
    <t>愛媛たいき農協　米麦生産出荷協議会</t>
    <rPh sb="0" eb="2">
      <t>エヒメ</t>
    </rPh>
    <rPh sb="5" eb="7">
      <t>ノウキョウ</t>
    </rPh>
    <rPh sb="8" eb="10">
      <t>ベイバク</t>
    </rPh>
    <rPh sb="10" eb="17">
      <t>セイサンシュッカキョウギカイ</t>
    </rPh>
    <phoneticPr fontId="2"/>
  </si>
  <si>
    <t>産直市愛たい菜、オズメッセ、愛媛県学校給食会、(株)ドイ　お米のまつや</t>
    <rPh sb="0" eb="2">
      <t>サンチョク</t>
    </rPh>
    <rPh sb="2" eb="3">
      <t>イチ</t>
    </rPh>
    <rPh sb="3" eb="4">
      <t>アイ</t>
    </rPh>
    <rPh sb="6" eb="7">
      <t>ナ</t>
    </rPh>
    <rPh sb="14" eb="17">
      <t>エヒメケン</t>
    </rPh>
    <rPh sb="17" eb="22">
      <t>ガッコウキュウショクカイ</t>
    </rPh>
    <rPh sb="23" eb="26">
      <t>カブ</t>
    </rPh>
    <rPh sb="30" eb="31">
      <t>コメ</t>
    </rPh>
    <phoneticPr fontId="2"/>
  </si>
  <si>
    <t>松山青果株式会社</t>
    <rPh sb="0" eb="4">
      <t>マツヤマセイカ</t>
    </rPh>
    <rPh sb="4" eb="8">
      <t>カブシキカイシャ</t>
    </rPh>
    <phoneticPr fontId="2"/>
  </si>
  <si>
    <t>個人販売</t>
    <rPh sb="0" eb="4">
      <t>コジンハンバイ</t>
    </rPh>
    <phoneticPr fontId="2"/>
  </si>
  <si>
    <t>菊間トマト部会　アグリ歌仙</t>
    <rPh sb="0" eb="2">
      <t>キクマ</t>
    </rPh>
    <rPh sb="5" eb="7">
      <t>ブカイ</t>
    </rPh>
    <rPh sb="11" eb="13">
      <t>カセン</t>
    </rPh>
    <phoneticPr fontId="2"/>
  </si>
  <si>
    <t>松田包装株式会社
代表取締役　松田　幸善</t>
    <rPh sb="9" eb="14">
      <t>ダイヒョウトリシマリヤク</t>
    </rPh>
    <rPh sb="15" eb="17">
      <t>マツダ</t>
    </rPh>
    <rPh sb="18" eb="20">
      <t>ユキヨシ</t>
    </rPh>
    <phoneticPr fontId="2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</si>
  <si>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1" eb="18">
      <t>ダイヒョウリジクミアイチョウ</t>
    </rPh>
    <rPh sb="19" eb="21">
      <t>ヨシミ</t>
    </rPh>
    <rPh sb="22" eb="24">
      <t>カズヤ</t>
    </rPh>
    <phoneticPr fontId="5"/>
  </si>
  <si>
    <t>愛媛たいき農業協同組合
代表理事組合長　田淵　博幸</t>
    <rPh sb="0" eb="2">
      <t>エヒメ</t>
    </rPh>
    <rPh sb="5" eb="11">
      <t>ノウギョウキョウドウクミアイ</t>
    </rPh>
    <rPh sb="12" eb="16">
      <t>ダイヒョウリジ</t>
    </rPh>
    <rPh sb="16" eb="19">
      <t>クミアイチョウ</t>
    </rPh>
    <rPh sb="20" eb="22">
      <t>タブチ</t>
    </rPh>
    <rPh sb="23" eb="25">
      <t>ヒロユキ</t>
    </rPh>
    <phoneticPr fontId="2"/>
  </si>
  <si>
    <t>国立大学法人　愛媛大学
学長　仁科　弘重</t>
    <rPh sb="12" eb="14">
      <t>ガクチョウ</t>
    </rPh>
    <rPh sb="15" eb="17">
      <t>ニシナ</t>
    </rPh>
    <rPh sb="18" eb="20">
      <t>ヒロシゲ</t>
    </rPh>
    <phoneticPr fontId="2"/>
  </si>
  <si>
    <t>(株)フジ</t>
    <rPh sb="0" eb="3">
      <t>カブ</t>
    </rPh>
    <phoneticPr fontId="2"/>
  </si>
  <si>
    <t>生活協同組合コープえひめ（調整玄米での販売を含む）</t>
    <rPh sb="0" eb="2">
      <t>セイカツ</t>
    </rPh>
    <rPh sb="2" eb="4">
      <t>キョウドウ</t>
    </rPh>
    <rPh sb="4" eb="6">
      <t>クミアイ</t>
    </rPh>
    <rPh sb="13" eb="15">
      <t>チョウセイ</t>
    </rPh>
    <rPh sb="15" eb="17">
      <t>ゲンマイ</t>
    </rPh>
    <rPh sb="19" eb="21">
      <t>ハンバイ</t>
    </rPh>
    <rPh sb="22" eb="23">
      <t>フク</t>
    </rPh>
    <phoneticPr fontId="2"/>
  </si>
  <si>
    <t>(株)セブンスター、(株)木村チェーン、県内一般スーパー</t>
    <rPh sb="0" eb="3">
      <t>カブ</t>
    </rPh>
    <rPh sb="10" eb="13">
      <t>カブ</t>
    </rPh>
    <rPh sb="13" eb="15">
      <t>キムラ</t>
    </rPh>
    <rPh sb="20" eb="22">
      <t>ケンナイ</t>
    </rPh>
    <rPh sb="22" eb="24">
      <t>イッパン</t>
    </rPh>
    <phoneticPr fontId="2"/>
  </si>
  <si>
    <t>愛媛大学学内販売</t>
    <rPh sb="0" eb="8">
      <t>エヒメダイガクガクナイハンバイ</t>
    </rPh>
    <phoneticPr fontId="2"/>
  </si>
  <si>
    <t>コープえひめ、若鮎亭、ボンラスパイユ、ホテル椿館他、サニーマート、フジ、伊予鉄高島屋、セブンスター</t>
    <rPh sb="7" eb="10">
      <t>ワカアユテイ</t>
    </rPh>
    <rPh sb="22" eb="24">
      <t>ツバキカン</t>
    </rPh>
    <rPh sb="24" eb="25">
      <t>ホカ</t>
    </rPh>
    <rPh sb="36" eb="39">
      <t>イヨテツ</t>
    </rPh>
    <rPh sb="39" eb="42">
      <t>タカシマヤ</t>
    </rPh>
    <phoneticPr fontId="2"/>
  </si>
  <si>
    <t>産直市、直売</t>
    <rPh sb="0" eb="3">
      <t>サンチョクイチ</t>
    </rPh>
    <rPh sb="4" eb="6">
      <t>ナオバイ</t>
    </rPh>
    <phoneticPr fontId="2"/>
  </si>
  <si>
    <t>生協、和食店、ＪＡ、産直市、直売</t>
    <rPh sb="0" eb="2">
      <t>セイキョウ</t>
    </rPh>
    <rPh sb="3" eb="6">
      <t>ワショクテン</t>
    </rPh>
    <rPh sb="10" eb="13">
      <t>サンチョクイチ</t>
    </rPh>
    <rPh sb="14" eb="16">
      <t>チョクバイ</t>
    </rPh>
    <phoneticPr fontId="2"/>
  </si>
  <si>
    <t>直売所、個人販売</t>
    <rPh sb="0" eb="3">
      <t>チョクバイショ</t>
    </rPh>
    <rPh sb="4" eb="8">
      <t>コジンハンバイ</t>
    </rPh>
    <phoneticPr fontId="2"/>
  </si>
  <si>
    <t>水稲（ひめの凜）</t>
    <rPh sb="0" eb="2">
      <t>スイトウ</t>
    </rPh>
    <rPh sb="6" eb="7">
      <t>リン</t>
    </rPh>
    <phoneticPr fontId="5"/>
  </si>
  <si>
    <t>西予市</t>
    <rPh sb="0" eb="1">
      <t>セイ</t>
    </rPh>
    <rPh sb="1" eb="2">
      <t>ヨ</t>
    </rPh>
    <rPh sb="2" eb="3">
      <t>シ</t>
    </rPh>
    <phoneticPr fontId="5"/>
  </si>
  <si>
    <t>えひめ生協宇和島支部、個人消費者</t>
    <rPh sb="3" eb="5">
      <t>セイキョウ</t>
    </rPh>
    <rPh sb="5" eb="10">
      <t>ウワジマシブ</t>
    </rPh>
    <rPh sb="11" eb="16">
      <t>コジンショウヒシャ</t>
    </rPh>
    <phoneticPr fontId="2"/>
  </si>
  <si>
    <t>大洲市</t>
    <rPh sb="0" eb="3">
      <t>オオズシ</t>
    </rPh>
    <phoneticPr fontId="5"/>
  </si>
  <si>
    <t>オズメッセ</t>
  </si>
  <si>
    <t>節減対象農薬3割以上減・化学肥料5割以上減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5"/>
  </si>
  <si>
    <t>大洲市、内子町</t>
    <rPh sb="0" eb="3">
      <t>オオズシ</t>
    </rPh>
    <rPh sb="4" eb="7">
      <t>ウチコチョウ</t>
    </rPh>
    <phoneticPr fontId="5"/>
  </si>
  <si>
    <t>水稲（早期コシヒカリ）</t>
    <rPh sb="3" eb="5">
      <t>ソウキ</t>
    </rPh>
    <phoneticPr fontId="5"/>
  </si>
  <si>
    <t>あさつゆマルシェ、ダイキ各店舗等、三角ぼうし、万商、ワイン酒場ヒビノ、まさき村、東洋軒、個人販売</t>
    <rPh sb="12" eb="15">
      <t>カクテンポ</t>
    </rPh>
    <rPh sb="15" eb="16">
      <t>トウ</t>
    </rPh>
    <rPh sb="17" eb="19">
      <t>サンカク</t>
    </rPh>
    <rPh sb="23" eb="24">
      <t>マン</t>
    </rPh>
    <rPh sb="24" eb="25">
      <t>ショウ</t>
    </rPh>
    <rPh sb="29" eb="31">
      <t>サカバ</t>
    </rPh>
    <rPh sb="38" eb="39">
      <t>ムラ</t>
    </rPh>
    <rPh sb="40" eb="42">
      <t>トウヨウ</t>
    </rPh>
    <rPh sb="42" eb="43">
      <t>ケン</t>
    </rPh>
    <rPh sb="44" eb="46">
      <t>コジン</t>
    </rPh>
    <rPh sb="46" eb="48">
      <t>ハンバイ</t>
    </rPh>
    <phoneticPr fontId="2"/>
  </si>
  <si>
    <t>松野町</t>
    <rPh sb="0" eb="3">
      <t>マツノチョウ</t>
    </rPh>
    <phoneticPr fontId="2"/>
  </si>
  <si>
    <t>道の駅虹の森公園まつの</t>
    <rPh sb="0" eb="1">
      <t>ミチ</t>
    </rPh>
    <rPh sb="2" eb="3">
      <t>エキ</t>
    </rPh>
    <rPh sb="3" eb="4">
      <t>ニジ</t>
    </rPh>
    <rPh sb="5" eb="6">
      <t>モリ</t>
    </rPh>
    <rPh sb="6" eb="8">
      <t>コウエン</t>
    </rPh>
    <phoneticPr fontId="2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</si>
  <si>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4">
      <t>ダイヒョウトリシマリヤク</t>
    </rPh>
    <rPh sb="15" eb="17">
      <t>ヤマウチ</t>
    </rPh>
    <rPh sb="18" eb="19">
      <t>サカエ</t>
    </rPh>
    <phoneticPr fontId="3"/>
  </si>
  <si>
    <t>株式会社嶋茶舗
代表取締役社長　嶋　直穂</t>
    <rPh sb="8" eb="13">
      <t>ダイヒョウトリシマリヤク</t>
    </rPh>
    <rPh sb="13" eb="15">
      <t>シャチョウ</t>
    </rPh>
    <rPh sb="16" eb="17">
      <t>シマ</t>
    </rPh>
    <rPh sb="18" eb="20">
      <t>ナオホ</t>
    </rPh>
    <phoneticPr fontId="4"/>
  </si>
  <si>
    <t>えひめ南農業協同組合
代表理事組合長　吉見　一弥</t>
    <rPh sb="3" eb="4">
      <t>ミナミ</t>
    </rPh>
    <rPh sb="4" eb="10">
      <t>ノウギョウキョウドウクミアイ</t>
    </rPh>
    <rPh sb="11" eb="18">
      <t>ダイヒョウリジクミアイチョウ</t>
    </rPh>
    <rPh sb="19" eb="21">
      <t>ヨシミ</t>
    </rPh>
    <rPh sb="22" eb="24">
      <t>カズヤ</t>
    </rPh>
    <phoneticPr fontId="0"/>
  </si>
  <si>
    <t>愛媛県立宇和高等学校
校長　児島　万代光</t>
    <rPh sb="0" eb="4">
      <t>エヒメケンリツ</t>
    </rPh>
    <rPh sb="4" eb="6">
      <t>ウワ</t>
    </rPh>
    <rPh sb="6" eb="10">
      <t>コウトウガッコウ</t>
    </rPh>
    <rPh sb="11" eb="13">
      <t>コウチョウ</t>
    </rPh>
    <rPh sb="14" eb="16">
      <t>コジマ</t>
    </rPh>
    <rPh sb="17" eb="18">
      <t>マン</t>
    </rPh>
    <rPh sb="18" eb="19">
      <t>シロ</t>
    </rPh>
    <rPh sb="19" eb="20">
      <t>ヒカリ</t>
    </rPh>
    <phoneticPr fontId="2"/>
  </si>
  <si>
    <t>愛媛県立北宇和高等学校
校長　平野　宗義</t>
    <rPh sb="15" eb="17">
      <t>ヒラノ</t>
    </rPh>
    <rPh sb="18" eb="20">
      <t>ムネヨシ</t>
    </rPh>
    <phoneticPr fontId="8"/>
  </si>
  <si>
    <t>国立大学法人　愛媛大学
学長　仁科　弘重</t>
    <rPh sb="12" eb="14">
      <t>ガクチョウ</t>
    </rPh>
    <rPh sb="15" eb="17">
      <t>ニシナ</t>
    </rPh>
    <rPh sb="18" eb="20">
      <t>ヒロシゲ</t>
    </rPh>
    <phoneticPr fontId="3"/>
  </si>
  <si>
    <t>果樹</t>
    <rPh sb="0" eb="2">
      <t>カジュ</t>
    </rPh>
    <phoneticPr fontId="3"/>
  </si>
  <si>
    <t>温州みかん（極早生）</t>
    <rPh sb="0" eb="2">
      <t>ウンシュウ</t>
    </rPh>
    <rPh sb="6" eb="7">
      <t>ゴク</t>
    </rPh>
    <rPh sb="7" eb="9">
      <t>ワセ</t>
    </rPh>
    <phoneticPr fontId="3"/>
  </si>
  <si>
    <t>野菜</t>
    <rPh sb="0" eb="2">
      <t>ヤサイ</t>
    </rPh>
    <phoneticPr fontId="3"/>
  </si>
  <si>
    <t>アスパラガス：周年栽培（ハウス）</t>
    <rPh sb="7" eb="9">
      <t>シュウネン</t>
    </rPh>
    <rPh sb="9" eb="11">
      <t>サイバイ</t>
    </rPh>
    <phoneticPr fontId="3"/>
  </si>
  <si>
    <t>温州みかん（普通温州）</t>
    <rPh sb="0" eb="2">
      <t>ウンシュウ</t>
    </rPh>
    <rPh sb="6" eb="10">
      <t>フツウウンシュウ</t>
    </rPh>
    <phoneticPr fontId="0"/>
  </si>
  <si>
    <t>温州みかん（早生温州）</t>
  </si>
  <si>
    <t>中晩柑類（伊予柑・ポンカン）</t>
  </si>
  <si>
    <t>中晩柑類：その他（施設・露地）</t>
    <rPh sb="9" eb="11">
      <t>シセツ</t>
    </rPh>
    <rPh sb="12" eb="14">
      <t>ロジ</t>
    </rPh>
    <phoneticPr fontId="2"/>
  </si>
  <si>
    <t>香酸柑橘類（レモン）</t>
  </si>
  <si>
    <t>イチジク（露地・ハウス）</t>
    <rPh sb="5" eb="7">
      <t>ロジ</t>
    </rPh>
    <phoneticPr fontId="2"/>
  </si>
  <si>
    <t>きゅうり（半促成・抑制・露地（普通））</t>
    <rPh sb="5" eb="6">
      <t>ハン</t>
    </rPh>
    <rPh sb="6" eb="8">
      <t>ソクセイ</t>
    </rPh>
    <rPh sb="9" eb="11">
      <t>ヨクセイ</t>
    </rPh>
    <rPh sb="12" eb="14">
      <t>ロジ</t>
    </rPh>
    <rPh sb="15" eb="17">
      <t>フツウ</t>
    </rPh>
    <phoneticPr fontId="0"/>
  </si>
  <si>
    <t>ミニトマト（半促成）</t>
    <rPh sb="6" eb="7">
      <t>ハン</t>
    </rPh>
    <rPh sb="7" eb="9">
      <t>ソクセイ</t>
    </rPh>
    <phoneticPr fontId="0"/>
  </si>
  <si>
    <t>バレイショ（普通）</t>
    <rPh sb="6" eb="8">
      <t>フツウ</t>
    </rPh>
    <phoneticPr fontId="2"/>
  </si>
  <si>
    <t>中晩柑類（伊予柑）</t>
    <rPh sb="0" eb="4">
      <t>チュウバンカンルイ</t>
    </rPh>
    <rPh sb="5" eb="8">
      <t>イヨカン</t>
    </rPh>
    <phoneticPr fontId="0"/>
  </si>
  <si>
    <t>温州ミカン「極早生・早生・普通」（露地）</t>
    <rPh sb="0" eb="2">
      <t>ウンシュウ</t>
    </rPh>
    <rPh sb="6" eb="7">
      <t>ゴク</t>
    </rPh>
    <rPh sb="7" eb="9">
      <t>ワセ</t>
    </rPh>
    <rPh sb="10" eb="12">
      <t>ワセ</t>
    </rPh>
    <rPh sb="13" eb="15">
      <t>フツウ</t>
    </rPh>
    <rPh sb="17" eb="19">
      <t>ロジ</t>
    </rPh>
    <phoneticPr fontId="3"/>
  </si>
  <si>
    <t>キウイフルーツ</t>
  </si>
  <si>
    <t>中晩柑類（愛媛果試第28号、はれひめ、清家ネーブル、白柳ネーブル、紅八朔、甘平、土佐文旦、不知火、せとか、清見、タロッコ、河内晩柑）</t>
    <rPh sb="0" eb="3">
      <t>チュウバンカン</t>
    </rPh>
    <rPh sb="3" eb="4">
      <t>ルイ</t>
    </rPh>
    <rPh sb="5" eb="7">
      <t>エヒメ</t>
    </rPh>
    <rPh sb="7" eb="8">
      <t>カ</t>
    </rPh>
    <rPh sb="8" eb="9">
      <t>シ</t>
    </rPh>
    <rPh sb="9" eb="10">
      <t>ダイ</t>
    </rPh>
    <rPh sb="12" eb="13">
      <t>ゴウ</t>
    </rPh>
    <rPh sb="19" eb="21">
      <t>セイケ</t>
    </rPh>
    <rPh sb="26" eb="28">
      <t>ハクリュウ</t>
    </rPh>
    <rPh sb="33" eb="36">
      <t>ベニハッサク</t>
    </rPh>
    <rPh sb="37" eb="39">
      <t>アマヒラ</t>
    </rPh>
    <rPh sb="40" eb="44">
      <t>トサブンタン</t>
    </rPh>
    <rPh sb="45" eb="48">
      <t>シラヌイ</t>
    </rPh>
    <rPh sb="53" eb="55">
      <t>キヨミ</t>
    </rPh>
    <rPh sb="61" eb="65">
      <t>カワチバンカン</t>
    </rPh>
    <phoneticPr fontId="3"/>
  </si>
  <si>
    <t>06A080</t>
  </si>
  <si>
    <t>06A083G</t>
  </si>
  <si>
    <t>06A084G</t>
  </si>
  <si>
    <t>06A085G</t>
  </si>
  <si>
    <t>06A089G</t>
  </si>
  <si>
    <t>06A090G</t>
  </si>
  <si>
    <t>06A091</t>
  </si>
  <si>
    <t>06A093</t>
  </si>
  <si>
    <t>06A096G</t>
  </si>
  <si>
    <t>特別栽培農産物</t>
    <rPh sb="0" eb="2">
      <t>トクベツ</t>
    </rPh>
    <rPh sb="2" eb="4">
      <t>サイバイ</t>
    </rPh>
    <rPh sb="4" eb="7">
      <t>ノウサンブツ</t>
    </rPh>
    <phoneticPr fontId="13"/>
  </si>
  <si>
    <t>今治市</t>
    <rPh sb="0" eb="3">
      <t>イマバリシ</t>
    </rPh>
    <phoneticPr fontId="13"/>
  </si>
  <si>
    <t>節減対象農薬不使用・化学肥料不使用</t>
    <rPh sb="0" eb="4">
      <t>セツゲンタイショウ</t>
    </rPh>
    <rPh sb="4" eb="9">
      <t>ノウヤクフシヨウ</t>
    </rPh>
    <rPh sb="10" eb="14">
      <t>カガクヒリョウ</t>
    </rPh>
    <rPh sb="14" eb="17">
      <t>フシヨウ</t>
    </rPh>
    <phoneticPr fontId="0"/>
  </si>
  <si>
    <t>株式会社今治デパート
ショッパーズ保内店
店長　河野　一男</t>
    <rPh sb="0" eb="4">
      <t>カブシキガイシャ</t>
    </rPh>
    <rPh sb="4" eb="6">
      <t>イマバリ</t>
    </rPh>
    <rPh sb="17" eb="20">
      <t>ホナイテン</t>
    </rPh>
    <phoneticPr fontId="2"/>
  </si>
  <si>
    <t>株式会社今治デパート
ショッパーズ保内店
店長　河野　一男</t>
    <rPh sb="0" eb="4">
      <t>カブシキガイシャ</t>
    </rPh>
    <rPh sb="4" eb="6">
      <t>イマバリ</t>
    </rPh>
    <rPh sb="17" eb="20">
      <t>ホナイテン</t>
    </rPh>
    <rPh sb="21" eb="23">
      <t>テンチョウ</t>
    </rPh>
    <rPh sb="24" eb="26">
      <t>コウノ</t>
    </rPh>
    <rPh sb="27" eb="29">
      <t>カズオ</t>
    </rPh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</si>
  <si>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phoneticPr fontId="3"/>
  </si>
  <si>
    <t>今治市</t>
    <rPh sb="0" eb="3">
      <t>イマバリシ</t>
    </rPh>
    <phoneticPr fontId="3"/>
  </si>
  <si>
    <t>ホウレンソウ（ハウス 周年栽培）</t>
    <rPh sb="11" eb="13">
      <t>シュウネン</t>
    </rPh>
    <rPh sb="13" eb="15">
      <t>サイバイ</t>
    </rPh>
    <phoneticPr fontId="3"/>
  </si>
  <si>
    <t>06A101</t>
  </si>
  <si>
    <t>チンゲンサイ（ハウス 周年栽培）</t>
    <rPh sb="11" eb="13">
      <t>シュウネン</t>
    </rPh>
    <rPh sb="13" eb="15">
      <t>サイバイ</t>
    </rPh>
    <phoneticPr fontId="3"/>
  </si>
  <si>
    <t>06A102</t>
  </si>
  <si>
    <t>コマツナ（ハウス 周年栽培）</t>
    <rPh sb="9" eb="11">
      <t>シュウネン</t>
    </rPh>
    <rPh sb="11" eb="13">
      <t>サイバイ</t>
    </rPh>
    <phoneticPr fontId="3"/>
  </si>
  <si>
    <t>06A103</t>
  </si>
  <si>
    <t>ミズナ（ハウス 周年栽培）</t>
    <rPh sb="8" eb="10">
      <t>シュウネン</t>
    </rPh>
    <rPh sb="10" eb="12">
      <t>サイバイ</t>
    </rPh>
    <phoneticPr fontId="3"/>
  </si>
  <si>
    <t>06A104</t>
  </si>
  <si>
    <t>ホウレンソウ（ハウス 周年栽培）</t>
    <rPh sb="11" eb="13">
      <t>シュウネン</t>
    </rPh>
    <rPh sb="13" eb="15">
      <t>サイバイ</t>
    </rPh>
    <phoneticPr fontId="13"/>
  </si>
  <si>
    <t>06A106</t>
  </si>
  <si>
    <t>チンゲンサイ(ハウス 周年栽培）</t>
    <rPh sb="11" eb="13">
      <t>シュウネン</t>
    </rPh>
    <rPh sb="13" eb="15">
      <t>サイバイ</t>
    </rPh>
    <phoneticPr fontId="13"/>
  </si>
  <si>
    <t>06A107</t>
  </si>
  <si>
    <t>節減対象農薬不使用・化学肥料不使用</t>
    <rPh sb="6" eb="9">
      <t>フシヨウ</t>
    </rPh>
    <rPh sb="14" eb="17">
      <t>フシヨウ</t>
    </rPh>
    <phoneticPr fontId="13"/>
  </si>
  <si>
    <t>コマツナ(ハウス 周年栽培）</t>
    <rPh sb="9" eb="11">
      <t>シュウネン</t>
    </rPh>
    <rPh sb="11" eb="13">
      <t>サイバイ</t>
    </rPh>
    <phoneticPr fontId="13"/>
  </si>
  <si>
    <t>06A108</t>
  </si>
  <si>
    <t>ミズナ(ハウス 周年栽培）</t>
    <rPh sb="8" eb="10">
      <t>シュウネン</t>
    </rPh>
    <rPh sb="10" eb="12">
      <t>サイバイ</t>
    </rPh>
    <phoneticPr fontId="13"/>
  </si>
  <si>
    <t>06A109</t>
  </si>
  <si>
    <t>06A110</t>
  </si>
  <si>
    <t>株式会社オレンジフーズ
代表取締役　田那部　光代</t>
    <rPh sb="0" eb="4">
      <t>カブシキガイシャ</t>
    </rPh>
    <phoneticPr fontId="0"/>
  </si>
  <si>
    <t>06A111</t>
  </si>
  <si>
    <t>中晩柑類・その他（ブラッドオレンジ）</t>
    <rPh sb="0" eb="3">
      <t>チュウバンカン</t>
    </rPh>
    <rPh sb="3" eb="4">
      <t>ルイ</t>
    </rPh>
    <rPh sb="7" eb="8">
      <t>タ</t>
    </rPh>
    <phoneticPr fontId="0"/>
  </si>
  <si>
    <t>06A112</t>
  </si>
  <si>
    <t>農業生産法人株式会社ニュウズ
代表取締役社長　土居　裕子</t>
    <rPh sb="0" eb="6">
      <t>ノウギョウセイサンホウジン</t>
    </rPh>
    <rPh sb="6" eb="10">
      <t>カブシキガイシャ</t>
    </rPh>
    <phoneticPr fontId="2"/>
  </si>
  <si>
    <t>伊方町</t>
    <rPh sb="0" eb="3">
      <t>イカタチョウ</t>
    </rPh>
    <phoneticPr fontId="8"/>
  </si>
  <si>
    <t>06A114</t>
  </si>
  <si>
    <t>節減対象農薬不使用・化学肥料5割以上減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5" eb="16">
      <t>ワリ</t>
    </rPh>
    <rPh sb="16" eb="18">
      <t>イジョウ</t>
    </rPh>
    <rPh sb="18" eb="19">
      <t>ゲン</t>
    </rPh>
    <phoneticPr fontId="2"/>
  </si>
  <si>
    <t>宇和島市</t>
    <rPh sb="0" eb="4">
      <t>ウワジマシ</t>
    </rPh>
    <phoneticPr fontId="8"/>
  </si>
  <si>
    <t>中晩柑類「ポンカン」（露地）</t>
    <rPh sb="0" eb="3">
      <t>チュウバンカン</t>
    </rPh>
    <rPh sb="3" eb="4">
      <t>ルイ</t>
    </rPh>
    <rPh sb="11" eb="13">
      <t>ロジ</t>
    </rPh>
    <phoneticPr fontId="2"/>
  </si>
  <si>
    <t>06A115</t>
  </si>
  <si>
    <t>06A116</t>
  </si>
  <si>
    <t>06A117</t>
  </si>
  <si>
    <t>国立大学法人　愛媛大学
学長　仁科　弘重</t>
    <rPh sb="0" eb="4">
      <t>コクリツダイガク</t>
    </rPh>
    <rPh sb="4" eb="6">
      <t>ホウジン</t>
    </rPh>
    <rPh sb="7" eb="11">
      <t>エヒメダイガク</t>
    </rPh>
    <rPh sb="12" eb="14">
      <t>ガクチョウ</t>
    </rPh>
    <rPh sb="15" eb="17">
      <t>ニシナ</t>
    </rPh>
    <rPh sb="18" eb="20">
      <t>ヒロシゲ</t>
    </rPh>
    <phoneticPr fontId="0"/>
  </si>
  <si>
    <t>株式会社オレンジフーズ
代表取締役　田那部　光代</t>
    <phoneticPr fontId="2"/>
  </si>
  <si>
    <t>06B150</t>
    <phoneticPr fontId="2"/>
  </si>
  <si>
    <t>有限会社キルシェ　最上農園　大槻最上</t>
    <rPh sb="0" eb="4">
      <t>ユウゲンガイシャ</t>
    </rPh>
    <rPh sb="9" eb="13">
      <t>モガミノウエン</t>
    </rPh>
    <rPh sb="14" eb="18">
      <t>オオツキモガミ</t>
    </rPh>
    <phoneticPr fontId="2"/>
  </si>
  <si>
    <t>代表取締役　大槻　幸宏</t>
    <rPh sb="0" eb="5">
      <t>ダイヒョウトリシマリヤク</t>
    </rPh>
    <rPh sb="6" eb="8">
      <t>オオツキ</t>
    </rPh>
    <rPh sb="9" eb="11">
      <t>ユキヒロ</t>
    </rPh>
    <phoneticPr fontId="2"/>
  </si>
  <si>
    <t>武本　侑也</t>
    <rPh sb="0" eb="2">
      <t>タケモト</t>
    </rPh>
    <rPh sb="3" eb="5">
      <t>ユウヤ</t>
    </rPh>
    <phoneticPr fontId="2"/>
  </si>
  <si>
    <t>太陽市、直販店、道後たま屋、柴又たま屋</t>
    <rPh sb="0" eb="2">
      <t>タイヨウ</t>
    </rPh>
    <rPh sb="2" eb="3">
      <t>イチ</t>
    </rPh>
    <rPh sb="4" eb="7">
      <t>チョクハンテン</t>
    </rPh>
    <rPh sb="8" eb="10">
      <t>ドウゴ</t>
    </rPh>
    <rPh sb="12" eb="13">
      <t>ヤ</t>
    </rPh>
    <rPh sb="14" eb="16">
      <t>シバマタ</t>
    </rPh>
    <rPh sb="18" eb="19">
      <t>ヤ</t>
    </rPh>
    <phoneticPr fontId="2"/>
  </si>
  <si>
    <t>道の駅きらら館
店長　中村　和子</t>
    <rPh sb="0" eb="1">
      <t>ミチ</t>
    </rPh>
    <rPh sb="2" eb="3">
      <t>エキ</t>
    </rPh>
    <rPh sb="6" eb="7">
      <t>ヤカタ</t>
    </rPh>
    <rPh sb="8" eb="10">
      <t>テンチョウ</t>
    </rPh>
    <rPh sb="11" eb="13">
      <t>ナカムラ</t>
    </rPh>
    <rPh sb="14" eb="16">
      <t>カズコ</t>
    </rPh>
    <phoneticPr fontId="4"/>
  </si>
  <si>
    <t>〒796-0421</t>
  </si>
  <si>
    <t>西宇和郡伊方町九町越3番耕地179-1</t>
  </si>
  <si>
    <t>0894-39-0230</t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</si>
  <si>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4"/>
  </si>
  <si>
    <t>水稲</t>
    <rPh sb="0" eb="2">
      <t>スイトウ</t>
    </rPh>
    <phoneticPr fontId="4"/>
  </si>
  <si>
    <t>水稲：コシヒカリ</t>
    <rPh sb="0" eb="2">
      <t>スイトウ</t>
    </rPh>
    <phoneticPr fontId="14"/>
  </si>
  <si>
    <t>06A118</t>
  </si>
  <si>
    <t>特別栽培農産物</t>
    <rPh sb="0" eb="2">
      <t>トクベツ</t>
    </rPh>
    <rPh sb="2" eb="4">
      <t>サイバイ</t>
    </rPh>
    <rPh sb="4" eb="7">
      <t>ノウサンブツ</t>
    </rPh>
    <phoneticPr fontId="14"/>
  </si>
  <si>
    <t>西条市</t>
    <rPh sb="0" eb="3">
      <t>サイジョウシ</t>
    </rPh>
    <phoneticPr fontId="14"/>
  </si>
  <si>
    <t>野菜</t>
    <rPh sb="0" eb="2">
      <t>ヤサイ</t>
    </rPh>
    <phoneticPr fontId="4"/>
  </si>
  <si>
    <t>06A119</t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</si>
  <si>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17" eb="19">
      <t>ゴウダ</t>
    </rPh>
    <rPh sb="20" eb="21">
      <t>ヒサシ</t>
    </rPh>
    <phoneticPr fontId="4"/>
  </si>
  <si>
    <t>06A120</t>
  </si>
  <si>
    <t>四国中央市</t>
    <rPh sb="0" eb="2">
      <t>シコク</t>
    </rPh>
    <rPh sb="2" eb="4">
      <t>チュウオウ</t>
    </rPh>
    <rPh sb="4" eb="5">
      <t>シ</t>
    </rPh>
    <phoneticPr fontId="14"/>
  </si>
  <si>
    <t>水稲：コシヒカリ(早期）</t>
    <rPh sb="0" eb="2">
      <t>スイトウ</t>
    </rPh>
    <rPh sb="9" eb="11">
      <t>ソウキ</t>
    </rPh>
    <phoneticPr fontId="14"/>
  </si>
  <si>
    <t>06A121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</si>
  <si>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4"/>
  </si>
  <si>
    <t>ミニトマト：普通(ハウス夏秋）</t>
    <rPh sb="6" eb="8">
      <t>フツウ</t>
    </rPh>
    <rPh sb="12" eb="13">
      <t>カ</t>
    </rPh>
    <rPh sb="13" eb="14">
      <t>シュウ</t>
    </rPh>
    <phoneticPr fontId="14"/>
  </si>
  <si>
    <t>06A122</t>
  </si>
  <si>
    <t>今治市</t>
    <rPh sb="0" eb="3">
      <t>イマバリシ</t>
    </rPh>
    <phoneticPr fontId="14"/>
  </si>
  <si>
    <t>非結球レタス(周年栽培）</t>
    <rPh sb="0" eb="1">
      <t>ヒ</t>
    </rPh>
    <rPh sb="1" eb="3">
      <t>ケッキュウ</t>
    </rPh>
    <rPh sb="7" eb="9">
      <t>シュウネン</t>
    </rPh>
    <rPh sb="9" eb="11">
      <t>サイバイ</t>
    </rPh>
    <phoneticPr fontId="14"/>
  </si>
  <si>
    <t>06A123</t>
  </si>
  <si>
    <t>節減対象農薬不使用・化学肥料不使用</t>
    <rPh sb="6" eb="9">
      <t>フシヨウ</t>
    </rPh>
    <rPh sb="14" eb="17">
      <t>フシヨウ</t>
    </rPh>
    <phoneticPr fontId="14"/>
  </si>
  <si>
    <t>06A124</t>
  </si>
  <si>
    <t>非結球レタス(周年栽培）</t>
    <rPh sb="0" eb="3">
      <t>ヒケッキュウ</t>
    </rPh>
    <rPh sb="7" eb="9">
      <t>シュウネン</t>
    </rPh>
    <rPh sb="9" eb="11">
      <t>サイバイ</t>
    </rPh>
    <phoneticPr fontId="14"/>
  </si>
  <si>
    <t>06A126</t>
  </si>
  <si>
    <t>株式会社石川興産
代表取締役　石川　修平</t>
    <rPh sb="0" eb="4">
      <t>カブシキガイシャ</t>
    </rPh>
    <rPh sb="4" eb="8">
      <t>イシカワコウサン</t>
    </rPh>
    <rPh sb="9" eb="11">
      <t>ダイヒョウ</t>
    </rPh>
    <rPh sb="11" eb="14">
      <t>トリシマリヤク</t>
    </rPh>
    <rPh sb="15" eb="17">
      <t>イシカワ</t>
    </rPh>
    <rPh sb="18" eb="20">
      <t>シュウヘイ</t>
    </rPh>
    <phoneticPr fontId="4"/>
  </si>
  <si>
    <t>ホウレンソウ（養液）</t>
    <rPh sb="7" eb="9">
      <t>ヨウエキ</t>
    </rPh>
    <phoneticPr fontId="7"/>
  </si>
  <si>
    <t>06A127G</t>
  </si>
  <si>
    <t>県認証農産物、県GAP農産物</t>
    <rPh sb="0" eb="6">
      <t>ケンニンショウノウサンブツ</t>
    </rPh>
    <rPh sb="7" eb="8">
      <t>ケン</t>
    </rPh>
    <rPh sb="11" eb="14">
      <t>ノウサンブツ</t>
    </rPh>
    <phoneticPr fontId="14"/>
  </si>
  <si>
    <t>養液栽培・節減対象農薬5割以上減</t>
    <rPh sb="5" eb="7">
      <t>セツゲン</t>
    </rPh>
    <rPh sb="7" eb="9">
      <t>タイショウ</t>
    </rPh>
    <rPh sb="9" eb="11">
      <t>ノウヤク</t>
    </rPh>
    <rPh sb="12" eb="16">
      <t>ワリイジョウゲン</t>
    </rPh>
    <phoneticPr fontId="14"/>
  </si>
  <si>
    <t>四国中央市</t>
    <rPh sb="0" eb="2">
      <t>シコク</t>
    </rPh>
    <rPh sb="2" eb="4">
      <t>チュウオウ</t>
    </rPh>
    <rPh sb="4" eb="5">
      <t>シ</t>
    </rPh>
    <phoneticPr fontId="7"/>
  </si>
  <si>
    <t>非結球レタス、パクチー、ミニセルリー、コマツナ、ミズナ、サンチュ、わさびな、クレソン（養液）</t>
    <rPh sb="0" eb="3">
      <t>ヒケッキュウ</t>
    </rPh>
    <rPh sb="43" eb="45">
      <t>ヨウエキ</t>
    </rPh>
    <phoneticPr fontId="7"/>
  </si>
  <si>
    <t>06A128G</t>
  </si>
  <si>
    <t>東予園芸農業協同組合
代表理事組合長　寺尾　則雄</t>
    <rPh sb="0" eb="2">
      <t>トウヨ</t>
    </rPh>
    <rPh sb="2" eb="4">
      <t>エンゲイ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rPh sb="19" eb="21">
      <t>テラオ</t>
    </rPh>
    <rPh sb="22" eb="23">
      <t>ノリ</t>
    </rPh>
    <rPh sb="23" eb="24">
      <t>ユウ</t>
    </rPh>
    <phoneticPr fontId="4"/>
  </si>
  <si>
    <t>果樹</t>
    <rPh sb="0" eb="2">
      <t>カジュ</t>
    </rPh>
    <phoneticPr fontId="4"/>
  </si>
  <si>
    <t>中晩柑類（はるか）</t>
    <rPh sb="0" eb="3">
      <t>チュウバンカン</t>
    </rPh>
    <rPh sb="3" eb="4">
      <t>ルイ</t>
    </rPh>
    <phoneticPr fontId="14"/>
  </si>
  <si>
    <t>06A129</t>
  </si>
  <si>
    <t>松山市農業協同組合
代表理事組合長　阿部　和孝</t>
  </si>
  <si>
    <t>06A131</t>
  </si>
  <si>
    <t>水稲：コシヒカリ・一般</t>
  </si>
  <si>
    <t>06A132</t>
  </si>
  <si>
    <t>水稲（稚苗育苗栽培：コシヒカリ、一般）</t>
    <rPh sb="3" eb="5">
      <t>チビョウ</t>
    </rPh>
    <rPh sb="5" eb="9">
      <t>イクビョウサイバイ</t>
    </rPh>
    <phoneticPr fontId="3"/>
  </si>
  <si>
    <t>06A133</t>
  </si>
  <si>
    <t>水稲（一般・コシヒカリ）</t>
    <rPh sb="3" eb="5">
      <t>イッパン</t>
    </rPh>
    <phoneticPr fontId="3"/>
  </si>
  <si>
    <t>06A134</t>
  </si>
  <si>
    <t>株式会社田村ごはんプロ
代表取締役　田村　隆悟</t>
  </si>
  <si>
    <t>水稲（コシヒカリ）</t>
  </si>
  <si>
    <t>06A135</t>
  </si>
  <si>
    <t xml:space="preserve">バレイショ </t>
  </si>
  <si>
    <t>愛亀産業株式会社
代表取締役　西山　由紀</t>
    <rPh sb="9" eb="14">
      <t>ダイヒョウトリシマリヤク</t>
    </rPh>
    <rPh sb="15" eb="17">
      <t>ニシヤマ</t>
    </rPh>
    <rPh sb="18" eb="20">
      <t>ユキ</t>
    </rPh>
    <phoneticPr fontId="3"/>
  </si>
  <si>
    <t>水稲：一般・コシヒカリ</t>
  </si>
  <si>
    <t>06A139G</t>
  </si>
  <si>
    <t>06A144G</t>
  </si>
  <si>
    <t>松山市・松前町</t>
    <rPh sb="0" eb="3">
      <t>マツヤマシ</t>
    </rPh>
    <phoneticPr fontId="3"/>
  </si>
  <si>
    <t>06A145G</t>
  </si>
  <si>
    <t>06A146G</t>
  </si>
  <si>
    <t>株式会社今治デパート　ショッピングセンターほない
店長　河野　一男</t>
    <rPh sb="4" eb="6">
      <t>イマバリ</t>
    </rPh>
    <rPh sb="25" eb="27">
      <t>テンチョウ</t>
    </rPh>
    <rPh sb="28" eb="30">
      <t>コウノ</t>
    </rPh>
    <rPh sb="31" eb="33">
      <t>カズオ</t>
    </rPh>
    <phoneticPr fontId="4"/>
  </si>
  <si>
    <t>特別栽培農産物</t>
    <rPh sb="0" eb="2">
      <t>トクベツ</t>
    </rPh>
    <rPh sb="2" eb="4">
      <t>サイバイ</t>
    </rPh>
    <rPh sb="4" eb="7">
      <t>ノウサンブツ</t>
    </rPh>
    <phoneticPr fontId="8"/>
  </si>
  <si>
    <t>水稲</t>
    <rPh sb="0" eb="2">
      <t>スイトウ</t>
    </rPh>
    <phoneticPr fontId="3"/>
  </si>
  <si>
    <t>水稲（コシヒカリ）</t>
    <rPh sb="0" eb="2">
      <t>スイトウ</t>
    </rPh>
    <phoneticPr fontId="8"/>
  </si>
  <si>
    <t>06A150</t>
  </si>
  <si>
    <t>株式会社うわじま産業振興公社
代表取締役　西本　能尚</t>
    <rPh sb="8" eb="10">
      <t>サンギョウ</t>
    </rPh>
    <rPh sb="10" eb="12">
      <t>シンコウ</t>
    </rPh>
    <rPh sb="12" eb="14">
      <t>コウシャ</t>
    </rPh>
    <phoneticPr fontId="8"/>
  </si>
  <si>
    <t>水稲（コシヒカリ）れんげ</t>
    <rPh sb="0" eb="2">
      <t>スイトウ</t>
    </rPh>
    <phoneticPr fontId="8"/>
  </si>
  <si>
    <t>06A151</t>
  </si>
  <si>
    <t>06A152</t>
  </si>
  <si>
    <t>水稲：一般（にじのきらめき・羽二重糯）れんげ</t>
    <rPh sb="0" eb="2">
      <t>スイトウ</t>
    </rPh>
    <rPh sb="3" eb="5">
      <t>イッパン</t>
    </rPh>
    <rPh sb="14" eb="17">
      <t>ハブタエ</t>
    </rPh>
    <phoneticPr fontId="8"/>
  </si>
  <si>
    <t>06A153</t>
  </si>
  <si>
    <t>水稲：一般（ミルキークイーン）</t>
    <rPh sb="0" eb="2">
      <t>スイトウ</t>
    </rPh>
    <rPh sb="3" eb="5">
      <t>イッパン</t>
    </rPh>
    <phoneticPr fontId="8"/>
  </si>
  <si>
    <t>06A154</t>
  </si>
  <si>
    <t>水稲：一般（ひめの凜）</t>
    <rPh sb="0" eb="2">
      <t>スイトウ</t>
    </rPh>
    <rPh sb="3" eb="5">
      <t>イッパン</t>
    </rPh>
    <rPh sb="9" eb="10">
      <t>リン</t>
    </rPh>
    <phoneticPr fontId="8"/>
  </si>
  <si>
    <t>06A155</t>
  </si>
  <si>
    <t>水稲（コシヒカリ・にこまる・モチミノリ）直播</t>
    <rPh sb="0" eb="2">
      <t>スイトウ</t>
    </rPh>
    <rPh sb="20" eb="22">
      <t>ジカマキ</t>
    </rPh>
    <phoneticPr fontId="8"/>
  </si>
  <si>
    <t>06A156</t>
  </si>
  <si>
    <t>マルハフーズ株式会社
代表取締役　宇都宮　基成</t>
    <rPh sb="11" eb="16">
      <t>ダイヒョウトリシマリヤク</t>
    </rPh>
    <rPh sb="17" eb="20">
      <t>ウツノミヤ</t>
    </rPh>
    <rPh sb="21" eb="23">
      <t>モトナリ</t>
    </rPh>
    <phoneticPr fontId="8"/>
  </si>
  <si>
    <t>06A157</t>
  </si>
  <si>
    <t>有限会社シトラス
代表取締役　山下　保志</t>
  </si>
  <si>
    <t>06A158</t>
  </si>
  <si>
    <t>鬼北町</t>
    <rPh sb="0" eb="3">
      <t>キホクチョウ</t>
    </rPh>
    <phoneticPr fontId="8"/>
  </si>
  <si>
    <t>香酸柑橘類「レモン（アレンユーレカ）」（露地）</t>
    <rPh sb="0" eb="1">
      <t>コウ</t>
    </rPh>
    <rPh sb="1" eb="2">
      <t>サン</t>
    </rPh>
    <rPh sb="2" eb="4">
      <t>カンキツ</t>
    </rPh>
    <rPh sb="4" eb="5">
      <t>ルイ</t>
    </rPh>
    <rPh sb="20" eb="22">
      <t>ロジ</t>
    </rPh>
    <phoneticPr fontId="8"/>
  </si>
  <si>
    <t>06A159</t>
  </si>
  <si>
    <t>中晩柑類「甘平」（露地）</t>
    <rPh sb="0" eb="3">
      <t>チュウバンカン</t>
    </rPh>
    <rPh sb="3" eb="4">
      <t>ルイ</t>
    </rPh>
    <rPh sb="5" eb="6">
      <t>カン</t>
    </rPh>
    <rPh sb="6" eb="7">
      <t>ペイ</t>
    </rPh>
    <rPh sb="9" eb="11">
      <t>ロジ</t>
    </rPh>
    <phoneticPr fontId="8"/>
  </si>
  <si>
    <t>06A160</t>
  </si>
  <si>
    <t>中晩柑類「不知火」（露地）</t>
    <rPh sb="0" eb="3">
      <t>チュウバンカン</t>
    </rPh>
    <rPh sb="3" eb="4">
      <t>ルイ</t>
    </rPh>
    <rPh sb="5" eb="8">
      <t>シラヌイ</t>
    </rPh>
    <rPh sb="10" eb="12">
      <t>ロジ</t>
    </rPh>
    <phoneticPr fontId="8"/>
  </si>
  <si>
    <t>06A161</t>
  </si>
  <si>
    <t>中晩柑類「ブラッドオレンジ」（露地）</t>
    <rPh sb="0" eb="3">
      <t>チュウバンカン</t>
    </rPh>
    <rPh sb="3" eb="4">
      <t>ルイ</t>
    </rPh>
    <rPh sb="15" eb="17">
      <t>ロジ</t>
    </rPh>
    <phoneticPr fontId="8"/>
  </si>
  <si>
    <t>06A162</t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</si>
  <si>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phoneticPr fontId="8"/>
  </si>
  <si>
    <t>06A163</t>
  </si>
  <si>
    <t>特別栽培農産物</t>
    <rPh sb="0" eb="4">
      <t>トクベツサイバイ</t>
    </rPh>
    <rPh sb="4" eb="7">
      <t>ノウサンブツ</t>
    </rPh>
    <phoneticPr fontId="8"/>
  </si>
  <si>
    <t>鬼北町、松野町、宇和島市</t>
    <rPh sb="0" eb="3">
      <t>キホクチョウ</t>
    </rPh>
    <rPh sb="4" eb="6">
      <t>マツノ</t>
    </rPh>
    <rPh sb="6" eb="7">
      <t>チョウ</t>
    </rPh>
    <rPh sb="8" eb="12">
      <t>ウワジマシ</t>
    </rPh>
    <phoneticPr fontId="8"/>
  </si>
  <si>
    <t>中晩柑類　甘平（施設）</t>
    <rPh sb="0" eb="3">
      <t>チュウバンカン</t>
    </rPh>
    <rPh sb="3" eb="4">
      <t>ルイ</t>
    </rPh>
    <rPh sb="5" eb="6">
      <t>アマ</t>
    </rPh>
    <rPh sb="6" eb="7">
      <t>タイラ</t>
    </rPh>
    <rPh sb="8" eb="10">
      <t>シセツ</t>
    </rPh>
    <phoneticPr fontId="8"/>
  </si>
  <si>
    <t>06A164</t>
  </si>
  <si>
    <t>県認証農産物</t>
    <rPh sb="0" eb="3">
      <t>ケンニンショウ</t>
    </rPh>
    <phoneticPr fontId="8"/>
  </si>
  <si>
    <t>東宇和農業協同組合
代表理事組合長　石野　満章</t>
    <rPh sb="0" eb="3">
      <t>ヒガシウワ</t>
    </rPh>
    <rPh sb="3" eb="5">
      <t>ノウギョウ</t>
    </rPh>
    <rPh sb="5" eb="7">
      <t>キョウドウ</t>
    </rPh>
    <rPh sb="7" eb="9">
      <t>クミアイ</t>
    </rPh>
    <phoneticPr fontId="8"/>
  </si>
  <si>
    <t>06A165</t>
  </si>
  <si>
    <t>西予市</t>
    <rPh sb="0" eb="3">
      <t>セイヨシ</t>
    </rPh>
    <phoneticPr fontId="8"/>
  </si>
  <si>
    <t>有限会社ワールドファーマーズ
代表取締役　森崎　正</t>
    <rPh sb="15" eb="20">
      <t>ダイヒョウトリシマリヤク</t>
    </rPh>
    <rPh sb="21" eb="23">
      <t>モリサキ</t>
    </rPh>
    <rPh sb="24" eb="25">
      <t>タダシ</t>
    </rPh>
    <phoneticPr fontId="8"/>
  </si>
  <si>
    <t>水稲（早期コシヒカリ）</t>
    <rPh sb="0" eb="2">
      <t>スイトウ</t>
    </rPh>
    <rPh sb="3" eb="5">
      <t>ソウキ</t>
    </rPh>
    <phoneticPr fontId="8"/>
  </si>
  <si>
    <t>06A166</t>
  </si>
  <si>
    <t>宇和島市、鬼北町、松野町</t>
    <rPh sb="0" eb="4">
      <t>ウワジマシ</t>
    </rPh>
    <rPh sb="5" eb="8">
      <t>キホクチョウ</t>
    </rPh>
    <rPh sb="9" eb="12">
      <t>マツノチョウ</t>
    </rPh>
    <phoneticPr fontId="8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</si>
  <si>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rPh sb="12" eb="19">
      <t>ダイヒョウリジクミアイチョウ</t>
    </rPh>
    <rPh sb="20" eb="22">
      <t>タブチ</t>
    </rPh>
    <rPh sb="23" eb="25">
      <t>ヒロユキ</t>
    </rPh>
    <phoneticPr fontId="8"/>
  </si>
  <si>
    <t>06A167</t>
  </si>
  <si>
    <t>大洲市</t>
    <rPh sb="0" eb="3">
      <t>オオズシ</t>
    </rPh>
    <phoneticPr fontId="8"/>
  </si>
  <si>
    <t>農業生産法人株式会社ニュウズ
代表取締役社長　土居　裕子</t>
    <rPh sb="0" eb="6">
      <t>ノウギョウセイサンホウジン</t>
    </rPh>
    <phoneticPr fontId="4"/>
  </si>
  <si>
    <t>中晩柑類（甘平）</t>
    <rPh sb="0" eb="3">
      <t>チュウバンカン</t>
    </rPh>
    <rPh sb="3" eb="4">
      <t>ルイ</t>
    </rPh>
    <rPh sb="5" eb="6">
      <t>カン</t>
    </rPh>
    <rPh sb="6" eb="7">
      <t>ペイ</t>
    </rPh>
    <phoneticPr fontId="4"/>
  </si>
  <si>
    <t>06A168</t>
  </si>
  <si>
    <t>伊方町</t>
    <rPh sb="0" eb="3">
      <t>イカタチョウ</t>
    </rPh>
    <phoneticPr fontId="4"/>
  </si>
  <si>
    <t>中晩柑類（せとか、温室・露地）</t>
    <rPh sb="0" eb="3">
      <t>チュウバンカン</t>
    </rPh>
    <rPh sb="3" eb="4">
      <t>ルイ</t>
    </rPh>
    <rPh sb="9" eb="11">
      <t>オンシツ</t>
    </rPh>
    <rPh sb="12" eb="14">
      <t>ロジ</t>
    </rPh>
    <phoneticPr fontId="8"/>
  </si>
  <si>
    <t>06A169</t>
  </si>
  <si>
    <t>第一マルエム青果有限会社
代表取締役社長　松田　昌治</t>
    <rPh sb="0" eb="2">
      <t>ダイイチ</t>
    </rPh>
    <rPh sb="6" eb="8">
      <t>セイカ</t>
    </rPh>
    <phoneticPr fontId="8"/>
  </si>
  <si>
    <t>中晩柑類（甘夏）</t>
    <rPh sb="0" eb="3">
      <t>チュウバンカン</t>
    </rPh>
    <rPh sb="3" eb="4">
      <t>ルイ</t>
    </rPh>
    <rPh sb="5" eb="7">
      <t>アマナツ</t>
    </rPh>
    <phoneticPr fontId="8"/>
  </si>
  <si>
    <t>06A170</t>
  </si>
  <si>
    <t>県認証農産物</t>
    <rPh sb="0" eb="1">
      <t>ケン</t>
    </rPh>
    <rPh sb="1" eb="3">
      <t>ニンショウ</t>
    </rPh>
    <rPh sb="3" eb="6">
      <t>ノウサンブツ</t>
    </rPh>
    <phoneticPr fontId="8"/>
  </si>
  <si>
    <t>愛南町</t>
    <rPh sb="0" eb="3">
      <t>アイナンチョウ</t>
    </rPh>
    <phoneticPr fontId="8"/>
  </si>
  <si>
    <t>中晩柑類（河内晩柑）</t>
    <rPh sb="0" eb="3">
      <t>チュウバンカン</t>
    </rPh>
    <rPh sb="3" eb="4">
      <t>ルイ</t>
    </rPh>
    <rPh sb="5" eb="7">
      <t>カワチ</t>
    </rPh>
    <rPh sb="7" eb="8">
      <t>バン</t>
    </rPh>
    <rPh sb="8" eb="9">
      <t>カン</t>
    </rPh>
    <phoneticPr fontId="8"/>
  </si>
  <si>
    <t>06A171</t>
  </si>
  <si>
    <t>株式会社ホープル
代表取締役　山本　俊幸</t>
    <rPh sb="9" eb="14">
      <t>ダイヒョウトリシマリヤク</t>
    </rPh>
    <rPh sb="15" eb="17">
      <t>ヤマモト</t>
    </rPh>
    <rPh sb="18" eb="20">
      <t>トシユキ</t>
    </rPh>
    <phoneticPr fontId="8"/>
  </si>
  <si>
    <t>06A172</t>
  </si>
  <si>
    <t>有限会社マル南フルーツ
代表取締役　酒栄　憲三</t>
    <rPh sb="6" eb="7">
      <t>ナン</t>
    </rPh>
    <phoneticPr fontId="8"/>
  </si>
  <si>
    <t>香酸柑橘類（レモン）</t>
    <rPh sb="0" eb="1">
      <t>コウ</t>
    </rPh>
    <rPh sb="1" eb="2">
      <t>サン</t>
    </rPh>
    <rPh sb="2" eb="4">
      <t>カンキツ</t>
    </rPh>
    <rPh sb="4" eb="5">
      <t>ルイ</t>
    </rPh>
    <phoneticPr fontId="8"/>
  </si>
  <si>
    <t>06A173</t>
  </si>
  <si>
    <t>株式会社まちづくり松野
代表取締役　吉田　律雄</t>
    <rPh sb="9" eb="11">
      <t>マツノ</t>
    </rPh>
    <phoneticPr fontId="8"/>
  </si>
  <si>
    <t>水稲（コシヒカリ、一般：ヒメノモチ）</t>
    <rPh sb="0" eb="2">
      <t>スイトウ</t>
    </rPh>
    <rPh sb="9" eb="11">
      <t>イッパン</t>
    </rPh>
    <phoneticPr fontId="8"/>
  </si>
  <si>
    <t>06A175</t>
  </si>
  <si>
    <t>松野町</t>
    <rPh sb="0" eb="3">
      <t>マツノチョウ</t>
    </rPh>
    <phoneticPr fontId="8"/>
  </si>
  <si>
    <t>清見タンゴール、ポンカン、はるみ、不知火、天草、サンフルーツ（露地栽培）</t>
  </si>
  <si>
    <t>06A176</t>
  </si>
  <si>
    <t>06A177G</t>
  </si>
  <si>
    <t>株式会社まちづくり松野
代表取締役　吉田　律雄</t>
    <rPh sb="0" eb="4">
      <t>カブシキガイシャ</t>
    </rPh>
    <rPh sb="9" eb="11">
      <t>マツノ</t>
    </rPh>
    <rPh sb="12" eb="14">
      <t>ダイヒョウ</t>
    </rPh>
    <rPh sb="14" eb="17">
      <t>トリシマリヤク</t>
    </rPh>
    <rPh sb="18" eb="20">
      <t>ヨシダ</t>
    </rPh>
    <rPh sb="21" eb="23">
      <t>リツオ</t>
    </rPh>
    <phoneticPr fontId="2"/>
  </si>
  <si>
    <t>今治ヤンマー株式会社　松山支店
松山支店長　和田　美知雄</t>
    <phoneticPr fontId="2"/>
  </si>
  <si>
    <t>今治ヤンマー株式会社　松山支店
松山支店長　和田　美知雄</t>
    <phoneticPr fontId="8"/>
  </si>
  <si>
    <t>株式会社まちづくり松野
代表取締役　吉田　律雄</t>
    <rPh sb="0" eb="4">
      <t>カブシキガイシャ</t>
    </rPh>
    <rPh sb="9" eb="11">
      <t>マツノ</t>
    </rPh>
    <rPh sb="12" eb="17">
      <t>ダイヒョウトリシマリヤク</t>
    </rPh>
    <rPh sb="18" eb="20">
      <t>ヨシダ</t>
    </rPh>
    <rPh sb="21" eb="23">
      <t>リツオ</t>
    </rPh>
    <phoneticPr fontId="2"/>
  </si>
  <si>
    <t>伊藤　孝司</t>
    <rPh sb="0" eb="2">
      <t>イトウ</t>
    </rPh>
    <rPh sb="3" eb="5">
      <t>タカシ</t>
    </rPh>
    <phoneticPr fontId="3"/>
  </si>
  <si>
    <t>高橋　達也</t>
    <rPh sb="0" eb="2">
      <t>タカハシ</t>
    </rPh>
    <rPh sb="3" eb="5">
      <t>タツヤ</t>
    </rPh>
    <phoneticPr fontId="3"/>
  </si>
  <si>
    <t>さいさいきて屋（直売所）</t>
    <rPh sb="6" eb="7">
      <t>ヤ</t>
    </rPh>
    <rPh sb="8" eb="11">
      <t>チョクバイショ</t>
    </rPh>
    <phoneticPr fontId="3"/>
  </si>
  <si>
    <t>さいさいきて屋（直売所）、県内市場</t>
    <rPh sb="6" eb="7">
      <t>ヤ</t>
    </rPh>
    <rPh sb="8" eb="11">
      <t>チョクバイショ</t>
    </rPh>
    <rPh sb="13" eb="15">
      <t>ケンナイ</t>
    </rPh>
    <rPh sb="15" eb="17">
      <t>シジョウ</t>
    </rPh>
    <phoneticPr fontId="3"/>
  </si>
  <si>
    <t>06B159</t>
  </si>
  <si>
    <t>06B160</t>
  </si>
  <si>
    <t>06B161</t>
  </si>
  <si>
    <t>06B162</t>
  </si>
  <si>
    <t>06B163</t>
  </si>
  <si>
    <t>06B164</t>
  </si>
  <si>
    <t>06B165</t>
  </si>
  <si>
    <t>06B166</t>
  </si>
  <si>
    <t>節減対象農薬3割以上減・化学肥料3割以上減</t>
    <phoneticPr fontId="2"/>
  </si>
  <si>
    <t>節減対象農薬5割以上減・化学肥料5割以上減</t>
    <phoneticPr fontId="2"/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</si>
  <si>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クミアイチョウ</t>
    </rPh>
    <rPh sb="20" eb="22">
      <t>オカベ</t>
    </rPh>
    <rPh sb="23" eb="25">
      <t>ナルヒコ</t>
    </rPh>
    <phoneticPr fontId="4"/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</si>
  <si>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20" eb="22">
      <t>オカベ</t>
    </rPh>
    <rPh sb="23" eb="25">
      <t>ナルヒコ</t>
    </rPh>
    <phoneticPr fontId="16"/>
  </si>
  <si>
    <t>株式会社アスタクリ
代表取締役　大谷　武久</t>
    <phoneticPr fontId="2"/>
  </si>
  <si>
    <t>〒791-1126</t>
    <phoneticPr fontId="2"/>
  </si>
  <si>
    <t>松山市大橋町103番地4</t>
    <rPh sb="0" eb="3">
      <t>マツヤマシ</t>
    </rPh>
    <rPh sb="3" eb="6">
      <t>オオハシチョウ</t>
    </rPh>
    <rPh sb="9" eb="11">
      <t>バンチ</t>
    </rPh>
    <phoneticPr fontId="2"/>
  </si>
  <si>
    <t>089-963-2751</t>
    <phoneticPr fontId="2"/>
  </si>
  <si>
    <t>R7　エコえひめ確認責任者　連絡先一覧</t>
    <rPh sb="8" eb="13">
      <t>カクニンセキニンシャ</t>
    </rPh>
    <rPh sb="14" eb="17">
      <t>レンラクサキ</t>
    </rPh>
    <rPh sb="17" eb="19">
      <t>イチラン</t>
    </rPh>
    <phoneticPr fontId="2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</si>
  <si>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phoneticPr fontId="2"/>
  </si>
  <si>
    <t>株式会社楽農研究所
代表取締役　菊地　義一</t>
    <rPh sb="0" eb="4">
      <t>カブシキガイシャ</t>
    </rPh>
    <rPh sb="4" eb="5">
      <t>ラク</t>
    </rPh>
    <rPh sb="5" eb="6">
      <t>ノウ</t>
    </rPh>
    <rPh sb="6" eb="9">
      <t>ケンキュウショ</t>
    </rPh>
    <rPh sb="10" eb="15">
      <t>ダイヒョウトリシマリヤク</t>
    </rPh>
    <rPh sb="16" eb="18">
      <t>キクチ</t>
    </rPh>
    <rPh sb="19" eb="21">
      <t>ギイチ</t>
    </rPh>
    <phoneticPr fontId="2"/>
  </si>
  <si>
    <t>株式会社アスタクリ
代表取締役　大谷　武久</t>
    <rPh sb="0" eb="4">
      <t>カブシキガイシャ</t>
    </rPh>
    <phoneticPr fontId="24"/>
  </si>
  <si>
    <t>株式会社アスタクリ
代表取締役　大谷　武久</t>
  </si>
  <si>
    <t>茶（やぶきた）</t>
    <rPh sb="0" eb="1">
      <t>チャ</t>
    </rPh>
    <phoneticPr fontId="14"/>
  </si>
  <si>
    <t>水稲：一般（にこまる）</t>
    <rPh sb="0" eb="2">
      <t>スイトウ</t>
    </rPh>
    <rPh sb="3" eb="5">
      <t>イッパン</t>
    </rPh>
    <phoneticPr fontId="3"/>
  </si>
  <si>
    <t>ミニトマト（養液）：普通（ハウス夏秋）</t>
    <rPh sb="6" eb="8">
      <t>ヨウエキ</t>
    </rPh>
    <rPh sb="10" eb="12">
      <t>フツウ</t>
    </rPh>
    <rPh sb="16" eb="17">
      <t>ナツ</t>
    </rPh>
    <rPh sb="17" eb="18">
      <t>アキ</t>
    </rPh>
    <phoneticPr fontId="14"/>
  </si>
  <si>
    <t>香酸柑橘類（レモン・ハウス）</t>
    <rPh sb="0" eb="1">
      <t>コウ</t>
    </rPh>
    <rPh sb="1" eb="2">
      <t>サン</t>
    </rPh>
    <rPh sb="2" eb="4">
      <t>カンキツ</t>
    </rPh>
    <rPh sb="4" eb="5">
      <t>ルイ</t>
    </rPh>
    <phoneticPr fontId="14"/>
  </si>
  <si>
    <t>ミニトマト：普通（ハウス夏秋）</t>
    <rPh sb="6" eb="8">
      <t>フツウ</t>
    </rPh>
    <rPh sb="12" eb="13">
      <t>ナツ</t>
    </rPh>
    <rPh sb="13" eb="14">
      <t>アキ</t>
    </rPh>
    <phoneticPr fontId="14"/>
  </si>
  <si>
    <t>香酸柑橘類（レモン・露地）</t>
    <rPh sb="0" eb="1">
      <t>コウ</t>
    </rPh>
    <rPh sb="1" eb="2">
      <t>サン</t>
    </rPh>
    <rPh sb="2" eb="4">
      <t>カンキツ</t>
    </rPh>
    <rPh sb="4" eb="5">
      <t>ルイ</t>
    </rPh>
    <rPh sb="10" eb="12">
      <t>ロジ</t>
    </rPh>
    <phoneticPr fontId="14"/>
  </si>
  <si>
    <t>水稲：一般（ヒノヒカリ、ひめの凜）</t>
    <rPh sb="0" eb="2">
      <t>スイトウ</t>
    </rPh>
    <rPh sb="3" eb="5">
      <t>イッパン</t>
    </rPh>
    <rPh sb="15" eb="16">
      <t>リン</t>
    </rPh>
    <phoneticPr fontId="14"/>
  </si>
  <si>
    <t>水稲・一般</t>
    <rPh sb="0" eb="2">
      <t>スイトウ</t>
    </rPh>
    <rPh sb="3" eb="5">
      <t>イッパン</t>
    </rPh>
    <phoneticPr fontId="0"/>
  </si>
  <si>
    <t>水稲　一般</t>
    <rPh sb="0" eb="2">
      <t>スイトウ</t>
    </rPh>
    <rPh sb="3" eb="5">
      <t>イッパン</t>
    </rPh>
    <phoneticPr fontId="0"/>
  </si>
  <si>
    <t>水稲（一般）</t>
    <rPh sb="0" eb="2">
      <t>スイトウ</t>
    </rPh>
    <rPh sb="3" eb="5">
      <t>イッパン</t>
    </rPh>
    <phoneticPr fontId="0"/>
  </si>
  <si>
    <t>水稲 ：一般</t>
  </si>
  <si>
    <t>水稲（コシヒカリ・一般）</t>
  </si>
  <si>
    <t>水稲（ひめの凜・ 一般）</t>
    <rPh sb="6" eb="7">
      <t>リン</t>
    </rPh>
    <phoneticPr fontId="2"/>
  </si>
  <si>
    <t>水稲・コシヒカリ</t>
    <rPh sb="0" eb="2">
      <t>スイトウ</t>
    </rPh>
    <phoneticPr fontId="0"/>
  </si>
  <si>
    <t>香酸柑橘類（レモン・露地）</t>
    <rPh sb="0" eb="1">
      <t>カオル</t>
    </rPh>
    <rPh sb="1" eb="2">
      <t>サン</t>
    </rPh>
    <rPh sb="2" eb="4">
      <t>カンキツ</t>
    </rPh>
    <rPh sb="4" eb="5">
      <t>ルイ</t>
    </rPh>
    <rPh sb="10" eb="12">
      <t>ロジ</t>
    </rPh>
    <phoneticPr fontId="2"/>
  </si>
  <si>
    <t>07A001</t>
  </si>
  <si>
    <t>07A002</t>
  </si>
  <si>
    <t>07A003</t>
  </si>
  <si>
    <t>07A004</t>
  </si>
  <si>
    <t>07A007</t>
  </si>
  <si>
    <t>07A008</t>
  </si>
  <si>
    <t>07A009</t>
  </si>
  <si>
    <t>07A011</t>
  </si>
  <si>
    <t>07A013</t>
  </si>
  <si>
    <t>07A014</t>
  </si>
  <si>
    <t>07A015</t>
  </si>
  <si>
    <t>07A016</t>
  </si>
  <si>
    <t>07A017</t>
  </si>
  <si>
    <t>07A018</t>
  </si>
  <si>
    <t>07A019</t>
  </si>
  <si>
    <t>07A020</t>
  </si>
  <si>
    <t>07A022</t>
  </si>
  <si>
    <t>07A023</t>
  </si>
  <si>
    <t>07A024</t>
  </si>
  <si>
    <t>07A025</t>
  </si>
  <si>
    <t>07A026</t>
  </si>
  <si>
    <t>07A027</t>
  </si>
  <si>
    <t>07A028</t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</si>
  <si>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3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</si>
  <si>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3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</si>
  <si>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14"/>
  </si>
  <si>
    <t>特別栽培農産物</t>
    <rPh sb="0" eb="2">
      <t>トクベツ</t>
    </rPh>
    <rPh sb="2" eb="4">
      <t>サイバイ</t>
    </rPh>
    <rPh sb="4" eb="7">
      <t>ノウサンブツ</t>
    </rPh>
    <phoneticPr fontId="3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</si>
  <si>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3"/>
  </si>
  <si>
    <t>四国中央市</t>
    <rPh sb="0" eb="2">
      <t>シコク</t>
    </rPh>
    <rPh sb="2" eb="4">
      <t>チュウオウ</t>
    </rPh>
    <rPh sb="4" eb="5">
      <t>シ</t>
    </rPh>
    <phoneticPr fontId="3"/>
  </si>
  <si>
    <t>西条市</t>
    <rPh sb="0" eb="3">
      <t>サイジョウシ</t>
    </rPh>
    <phoneticPr fontId="3"/>
  </si>
  <si>
    <t>県認証農産物</t>
    <rPh sb="0" eb="1">
      <t>ケン</t>
    </rPh>
    <rPh sb="1" eb="3">
      <t>ニンショウ</t>
    </rPh>
    <rPh sb="3" eb="6">
      <t>ノウサンブツ</t>
    </rPh>
    <phoneticPr fontId="3"/>
  </si>
  <si>
    <t>養液栽培・節減対象農薬3割以上減</t>
    <rPh sb="5" eb="7">
      <t>セツゲン</t>
    </rPh>
    <rPh sb="7" eb="9">
      <t>タイショウ</t>
    </rPh>
    <rPh sb="9" eb="11">
      <t>ノウヤク</t>
    </rPh>
    <phoneticPr fontId="3"/>
  </si>
  <si>
    <t>松山市・松前町</t>
    <rPh sb="4" eb="7">
      <t>マサキチョウ</t>
    </rPh>
    <phoneticPr fontId="0"/>
  </si>
  <si>
    <t>節減対象農薬5割以上減・化学肥料不使用</t>
  </si>
  <si>
    <t>07B001</t>
  </si>
  <si>
    <t>07B002</t>
  </si>
  <si>
    <t>07B003</t>
  </si>
  <si>
    <t>07B006</t>
  </si>
  <si>
    <t>07B007</t>
  </si>
  <si>
    <t>07B009</t>
  </si>
  <si>
    <t>07B010G</t>
  </si>
  <si>
    <t>07B011G</t>
  </si>
  <si>
    <t>07B015G</t>
  </si>
  <si>
    <t>07B019</t>
  </si>
  <si>
    <t>自社で使用</t>
    <rPh sb="0" eb="2">
      <t>ジシャ</t>
    </rPh>
    <rPh sb="3" eb="5">
      <t>シヨウ</t>
    </rPh>
    <phoneticPr fontId="6"/>
  </si>
  <si>
    <t>株式会社やまびこ、産直市等</t>
    <rPh sb="0" eb="4">
      <t>カブシキガイシャ</t>
    </rPh>
    <rPh sb="9" eb="11">
      <t>サンチョク</t>
    </rPh>
    <rPh sb="11" eb="12">
      <t>イチ</t>
    </rPh>
    <rPh sb="12" eb="13">
      <t>トウ</t>
    </rPh>
    <phoneticPr fontId="6"/>
  </si>
  <si>
    <t>産直市（じゃじゃうま市、水都市他）、ネット販売</t>
    <rPh sb="0" eb="3">
      <t>サンチョクイチ</t>
    </rPh>
    <rPh sb="10" eb="11">
      <t>イチ</t>
    </rPh>
    <rPh sb="12" eb="13">
      <t>スイ</t>
    </rPh>
    <rPh sb="13" eb="14">
      <t>ト</t>
    </rPh>
    <rPh sb="14" eb="15">
      <t>イチ</t>
    </rPh>
    <rPh sb="15" eb="16">
      <t>ホカ</t>
    </rPh>
    <rPh sb="21" eb="23">
      <t>ハンバイ</t>
    </rPh>
    <phoneticPr fontId="6"/>
  </si>
  <si>
    <t>市場関係</t>
    <rPh sb="0" eb="4">
      <t>シジョウカンケイ</t>
    </rPh>
    <phoneticPr fontId="6"/>
  </si>
  <si>
    <t>株式会社嶋茶舗、道の駅「みかわ」、久万高原駅「やまなみ」、古岩屋荘、スーパー田中、コーナン久万・三津、道の駅「天空の郷さんさん」他</t>
    <rPh sb="0" eb="4">
      <t>カブシキガイシャ</t>
    </rPh>
    <rPh sb="4" eb="7">
      <t>シマチャホ</t>
    </rPh>
    <rPh sb="8" eb="9">
      <t>ミチ</t>
    </rPh>
    <rPh sb="10" eb="11">
      <t>エキ</t>
    </rPh>
    <rPh sb="17" eb="22">
      <t>クマコウゲンエキ</t>
    </rPh>
    <rPh sb="29" eb="30">
      <t>コ</t>
    </rPh>
    <rPh sb="30" eb="32">
      <t>イワヤ</t>
    </rPh>
    <rPh sb="32" eb="33">
      <t>ソウ</t>
    </rPh>
    <rPh sb="38" eb="40">
      <t>タナカ</t>
    </rPh>
    <rPh sb="45" eb="47">
      <t>クマ</t>
    </rPh>
    <rPh sb="48" eb="50">
      <t>ミツ</t>
    </rPh>
    <rPh sb="51" eb="52">
      <t>ミチ</t>
    </rPh>
    <rPh sb="53" eb="54">
      <t>エキ</t>
    </rPh>
    <rPh sb="55" eb="57">
      <t>テンクウ</t>
    </rPh>
    <rPh sb="58" eb="59">
      <t>サト</t>
    </rPh>
    <rPh sb="64" eb="65">
      <t>ホカ</t>
    </rPh>
    <phoneticPr fontId="6"/>
  </si>
  <si>
    <t>イチゴ：一般（促成　養液栽培）</t>
    <rPh sb="4" eb="6">
      <t>イッパン</t>
    </rPh>
    <rPh sb="7" eb="9">
      <t>ソクセイ</t>
    </rPh>
    <rPh sb="10" eb="12">
      <t>ヨウエキ</t>
    </rPh>
    <rPh sb="12" eb="14">
      <t>サイバイ</t>
    </rPh>
    <phoneticPr fontId="18"/>
  </si>
  <si>
    <t>07A029</t>
  </si>
  <si>
    <t>県認証農産物</t>
    <rPh sb="0" eb="1">
      <t>ケン</t>
    </rPh>
    <rPh sb="1" eb="3">
      <t>ニンショウ</t>
    </rPh>
    <rPh sb="3" eb="6">
      <t>ノウサンブツ</t>
    </rPh>
    <phoneticPr fontId="18"/>
  </si>
  <si>
    <t>養液栽培・節減対象農薬3割以上減</t>
  </si>
  <si>
    <t>R7..11.10</t>
  </si>
  <si>
    <t>特別栽培農産物</t>
    <rPh sb="0" eb="2">
      <t>トクベツ</t>
    </rPh>
    <rPh sb="2" eb="4">
      <t>サイバイ</t>
    </rPh>
    <rPh sb="4" eb="7">
      <t>ノウサンブツ</t>
    </rPh>
    <phoneticPr fontId="18"/>
  </si>
  <si>
    <t>キュウリ：促成（ハウス）</t>
    <rPh sb="5" eb="7">
      <t>ソクセイ</t>
    </rPh>
    <phoneticPr fontId="18"/>
  </si>
  <si>
    <t>07A031</t>
  </si>
  <si>
    <t>愛媛県立今治南高等学校
校長　川井　博樹</t>
    <rPh sb="0" eb="2">
      <t>エヒメ</t>
    </rPh>
    <rPh sb="2" eb="4">
      <t>ケンリツ</t>
    </rPh>
    <rPh sb="4" eb="6">
      <t>イマバリ</t>
    </rPh>
    <rPh sb="6" eb="7">
      <t>ミナミ</t>
    </rPh>
    <rPh sb="7" eb="9">
      <t>コウトウ</t>
    </rPh>
    <rPh sb="9" eb="11">
      <t>ガッコウ</t>
    </rPh>
    <rPh sb="12" eb="14">
      <t>コウチョウ</t>
    </rPh>
    <rPh sb="15" eb="17">
      <t>カワイ</t>
    </rPh>
    <rPh sb="18" eb="20">
      <t>ヒロキ</t>
    </rPh>
    <phoneticPr fontId="3"/>
  </si>
  <si>
    <t>ミニトマト（養液）：半促成</t>
    <rPh sb="6" eb="8">
      <t>ヨウエキ</t>
    </rPh>
    <rPh sb="10" eb="11">
      <t>ハン</t>
    </rPh>
    <rPh sb="11" eb="13">
      <t>ソクセイ</t>
    </rPh>
    <phoneticPr fontId="18"/>
  </si>
  <si>
    <t>07A032G</t>
  </si>
  <si>
    <t>養液栽培・節減対象農薬5割以上減</t>
  </si>
  <si>
    <t>R7.10.15
R8.5.20</t>
  </si>
  <si>
    <t>R8.1.31
R8.7.31</t>
  </si>
  <si>
    <t>施設ブドウ：巨峰系4倍体品種</t>
    <rPh sb="0" eb="2">
      <t>シセツ</t>
    </rPh>
    <rPh sb="6" eb="8">
      <t>キョホウ</t>
    </rPh>
    <rPh sb="8" eb="9">
      <t>ケイ</t>
    </rPh>
    <rPh sb="10" eb="12">
      <t>バイタイ</t>
    </rPh>
    <rPh sb="12" eb="14">
      <t>ヒンシュ</t>
    </rPh>
    <phoneticPr fontId="18"/>
  </si>
  <si>
    <t>07A033G</t>
  </si>
  <si>
    <t>節減対象農薬5割以上減・化学肥料3割以上減</t>
  </si>
  <si>
    <t>愛媛県立丹原高等学校
校長　合田　明典</t>
    <rPh sb="0" eb="2">
      <t>エヒメ</t>
    </rPh>
    <rPh sb="2" eb="4">
      <t>ケンリツ</t>
    </rPh>
    <rPh sb="4" eb="6">
      <t>タンバラ</t>
    </rPh>
    <rPh sb="6" eb="8">
      <t>コウトウ</t>
    </rPh>
    <rPh sb="8" eb="10">
      <t>ガッコウ</t>
    </rPh>
    <rPh sb="11" eb="13">
      <t>コウチョウ</t>
    </rPh>
    <rPh sb="14" eb="16">
      <t>ゴウダ</t>
    </rPh>
    <rPh sb="17" eb="18">
      <t>アキ</t>
    </rPh>
    <rPh sb="18" eb="19">
      <t>ノリ</t>
    </rPh>
    <phoneticPr fontId="3"/>
  </si>
  <si>
    <t>イチゴ：一般(養液栽培)</t>
    <rPh sb="4" eb="6">
      <t>イッパン</t>
    </rPh>
    <rPh sb="7" eb="9">
      <t>ヨウエキ</t>
    </rPh>
    <rPh sb="9" eb="11">
      <t>サイバイ</t>
    </rPh>
    <phoneticPr fontId="18"/>
  </si>
  <si>
    <t>07A034G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</si>
  <si>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3"/>
  </si>
  <si>
    <t>ミニトマト：半促成（促成）</t>
    <rPh sb="6" eb="7">
      <t>ハン</t>
    </rPh>
    <rPh sb="7" eb="9">
      <t>ソクセイ</t>
    </rPh>
    <rPh sb="10" eb="12">
      <t>ソクセイ</t>
    </rPh>
    <phoneticPr fontId="18"/>
  </si>
  <si>
    <t>07A035</t>
  </si>
  <si>
    <t>ミニトマト（養液）：半促成（促成）</t>
    <rPh sb="6" eb="8">
      <t>ヨウエキ</t>
    </rPh>
    <rPh sb="10" eb="13">
      <t>ハンソクセイ</t>
    </rPh>
    <rPh sb="14" eb="16">
      <t>ソクセイ</t>
    </rPh>
    <phoneticPr fontId="18"/>
  </si>
  <si>
    <t>07A036</t>
  </si>
  <si>
    <t>ミニトマト：半促成（促成）</t>
    <rPh sb="6" eb="9">
      <t>ハンソクセイ</t>
    </rPh>
    <rPh sb="10" eb="12">
      <t>ソクセイ</t>
    </rPh>
    <phoneticPr fontId="18"/>
  </si>
  <si>
    <t>07A037</t>
  </si>
  <si>
    <t>葉ネギ（施設）</t>
    <rPh sb="0" eb="1">
      <t>ハ</t>
    </rPh>
    <rPh sb="4" eb="6">
      <t>シセツ</t>
    </rPh>
    <phoneticPr fontId="3"/>
  </si>
  <si>
    <t>07A038</t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</si>
  <si>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クミアイチョウ</t>
    </rPh>
    <rPh sb="20" eb="22">
      <t>オカベ</t>
    </rPh>
    <rPh sb="23" eb="25">
      <t>ナルヒコ</t>
    </rPh>
    <phoneticPr fontId="3"/>
  </si>
  <si>
    <t>水稲：一般（ヒノヒカリ）</t>
    <rPh sb="0" eb="2">
      <t>スイトウ</t>
    </rPh>
    <rPh sb="3" eb="5">
      <t>イッパン</t>
    </rPh>
    <phoneticPr fontId="18"/>
  </si>
  <si>
    <t>07A039</t>
  </si>
  <si>
    <t>株式会社AGRI BASE
代表取締役　長尾　勇太</t>
    <rPh sb="0" eb="4">
      <t>カブシキガイシャ</t>
    </rPh>
    <rPh sb="14" eb="19">
      <t>ダイヒョウトリシマリヤク</t>
    </rPh>
    <rPh sb="20" eb="22">
      <t>ナガオ</t>
    </rPh>
    <rPh sb="23" eb="25">
      <t>ユウタ</t>
    </rPh>
    <phoneticPr fontId="3"/>
  </si>
  <si>
    <t>香酸柑橘類（レモン）</t>
    <rPh sb="0" eb="1">
      <t>カオル</t>
    </rPh>
    <rPh sb="1" eb="2">
      <t>サン</t>
    </rPh>
    <rPh sb="2" eb="5">
      <t>カンキツルイ</t>
    </rPh>
    <phoneticPr fontId="3"/>
  </si>
  <si>
    <t>07A040</t>
  </si>
  <si>
    <t>07A041</t>
  </si>
  <si>
    <t>農薬・化学肥料不使用農産物</t>
    <rPh sb="0" eb="2">
      <t>ノウヤク</t>
    </rPh>
    <rPh sb="3" eb="7">
      <t>カガクヒリョウ</t>
    </rPh>
    <rPh sb="7" eb="13">
      <t>フシヨウノウサンブツ</t>
    </rPh>
    <phoneticPr fontId="1"/>
  </si>
  <si>
    <t>農薬不使用･化学肥料不使用</t>
    <rPh sb="0" eb="2">
      <t>ノウヤク</t>
    </rPh>
    <phoneticPr fontId="2"/>
  </si>
  <si>
    <t>07A042</t>
  </si>
  <si>
    <t>県認証農産物</t>
    <rPh sb="0" eb="1">
      <t>ケン</t>
    </rPh>
    <rPh sb="1" eb="3">
      <t>ニンショウ</t>
    </rPh>
    <rPh sb="3" eb="6">
      <t>ノウサンブツ</t>
    </rPh>
    <phoneticPr fontId="1"/>
  </si>
  <si>
    <t>07A043</t>
  </si>
  <si>
    <t>県認証農産物</t>
    <rPh sb="0" eb="6">
      <t>ケンニンショウノウサンブツ</t>
    </rPh>
    <phoneticPr fontId="1"/>
  </si>
  <si>
    <t>07A044</t>
  </si>
  <si>
    <t>県認証農産物</t>
    <rPh sb="0" eb="1">
      <t>ケン</t>
    </rPh>
    <rPh sb="1" eb="6">
      <t>ニンショウノウサンブツ</t>
    </rPh>
    <phoneticPr fontId="1"/>
  </si>
  <si>
    <t>07A045</t>
  </si>
  <si>
    <t>07A046G</t>
  </si>
  <si>
    <t>農薬・化学肥料不使用農産物、県GAP農産物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1"/>
  </si>
  <si>
    <t>農薬不使用･化学肥料不使用</t>
  </si>
  <si>
    <t>非結球レタス（露地）</t>
    <rPh sb="0" eb="3">
      <t>ヒケッキュウ</t>
    </rPh>
    <rPh sb="7" eb="9">
      <t>ロジ</t>
    </rPh>
    <phoneticPr fontId="1"/>
  </si>
  <si>
    <t>07A047G</t>
  </si>
  <si>
    <t>07A048G</t>
  </si>
  <si>
    <t>ダイコン（露地）</t>
    <rPh sb="5" eb="7">
      <t>ロジ</t>
    </rPh>
    <phoneticPr fontId="1"/>
  </si>
  <si>
    <t>07A049G</t>
  </si>
  <si>
    <t>伊予市・松前町</t>
    <rPh sb="0" eb="3">
      <t>イヨシ</t>
    </rPh>
    <rPh sb="4" eb="7">
      <t>マサキチョウ</t>
    </rPh>
    <phoneticPr fontId="1"/>
  </si>
  <si>
    <t>07A050G</t>
  </si>
  <si>
    <t>07A051G</t>
  </si>
  <si>
    <t>ブロッコリー 秋播き</t>
    <rPh sb="7" eb="9">
      <t>アキマ</t>
    </rPh>
    <phoneticPr fontId="1"/>
  </si>
  <si>
    <t>07A052G</t>
  </si>
  <si>
    <t>レタス（露地）</t>
    <rPh sb="4" eb="6">
      <t>ロジ</t>
    </rPh>
    <phoneticPr fontId="1"/>
  </si>
  <si>
    <t>07A053G</t>
  </si>
  <si>
    <t>大豆</t>
    <rPh sb="0" eb="2">
      <t>ダイズ</t>
    </rPh>
    <phoneticPr fontId="1"/>
  </si>
  <si>
    <t>07A054G</t>
  </si>
  <si>
    <t>ミニトマト(半促成）</t>
    <rPh sb="6" eb="7">
      <t>ハン</t>
    </rPh>
    <rPh sb="7" eb="9">
      <t>ソクセイ</t>
    </rPh>
    <phoneticPr fontId="9"/>
  </si>
  <si>
    <t>07A055</t>
  </si>
  <si>
    <t>07A056</t>
  </si>
  <si>
    <t>07A057</t>
  </si>
  <si>
    <t>ブドウ（一般）</t>
    <rPh sb="4" eb="6">
      <t>イッパン</t>
    </rPh>
    <phoneticPr fontId="9"/>
  </si>
  <si>
    <t>07A058</t>
  </si>
  <si>
    <t>ブドウ（巨峰系4倍体品種、シャインマスカット）</t>
    <rPh sb="4" eb="6">
      <t>キョホウ</t>
    </rPh>
    <rPh sb="6" eb="7">
      <t>ケイ</t>
    </rPh>
    <rPh sb="8" eb="10">
      <t>バイタイ</t>
    </rPh>
    <rPh sb="10" eb="12">
      <t>ヒンシュ</t>
    </rPh>
    <phoneticPr fontId="9"/>
  </si>
  <si>
    <t>07A059</t>
  </si>
  <si>
    <t>愛媛県立今治南高等学校
校長　川井　博樹</t>
    <rPh sb="15" eb="17">
      <t>カワイ</t>
    </rPh>
    <rPh sb="18" eb="20">
      <t>ヒロキ</t>
    </rPh>
    <phoneticPr fontId="2"/>
  </si>
  <si>
    <t>株式会社やまびこ　新宮茶生産室　</t>
    <rPh sb="0" eb="4">
      <t>カブシキガイシャ</t>
    </rPh>
    <phoneticPr fontId="2"/>
  </si>
  <si>
    <t>主任　脇　利夫</t>
  </si>
  <si>
    <t>有限会社脇製茶場</t>
    <rPh sb="0" eb="4">
      <t>オオニシチャエン</t>
    </rPh>
    <phoneticPr fontId="2"/>
  </si>
  <si>
    <t>代表取締役　脇　斗志也</t>
    <rPh sb="0" eb="5">
      <t>ダイヒョウトリシマリヤク</t>
    </rPh>
    <rPh sb="6" eb="7">
      <t>ワキ</t>
    </rPh>
    <rPh sb="8" eb="9">
      <t>ト</t>
    </rPh>
    <rPh sb="9" eb="10">
      <t>シ</t>
    </rPh>
    <rPh sb="10" eb="11">
      <t>ヤ</t>
    </rPh>
    <phoneticPr fontId="2"/>
  </si>
  <si>
    <t>大西茶園</t>
    <rPh sb="0" eb="4">
      <t>オオニシチャエン</t>
    </rPh>
    <phoneticPr fontId="2"/>
  </si>
  <si>
    <t>代表　大西　嘉一郎</t>
    <rPh sb="0" eb="2">
      <t>ダイヒョウ</t>
    </rPh>
    <rPh sb="3" eb="5">
      <t>オオニシ</t>
    </rPh>
    <rPh sb="6" eb="9">
      <t>カイチロウ</t>
    </rPh>
    <phoneticPr fontId="2"/>
  </si>
  <si>
    <t>有限会社シティアイズ</t>
    <rPh sb="0" eb="4">
      <t>ユウゲンガイシャ</t>
    </rPh>
    <phoneticPr fontId="2"/>
  </si>
  <si>
    <t>代表取締役　永井　正信</t>
    <rPh sb="0" eb="5">
      <t>ダイヒョウトリシマリヤク</t>
    </rPh>
    <rPh sb="6" eb="8">
      <t>ナガイ</t>
    </rPh>
    <rPh sb="9" eb="11">
      <t>マサノブ</t>
    </rPh>
    <phoneticPr fontId="2"/>
  </si>
  <si>
    <t>宮本製茶工場</t>
    <rPh sb="0" eb="2">
      <t>ミヤモト</t>
    </rPh>
    <rPh sb="2" eb="4">
      <t>セイチャ</t>
    </rPh>
    <rPh sb="4" eb="6">
      <t>コウジョウ</t>
    </rPh>
    <phoneticPr fontId="2"/>
  </si>
  <si>
    <t>代表者　宮本　甫美</t>
    <rPh sb="0" eb="3">
      <t>ダイヒョウシャ</t>
    </rPh>
    <rPh sb="4" eb="6">
      <t>ミヤモト</t>
    </rPh>
    <rPh sb="7" eb="8">
      <t>ウラ</t>
    </rPh>
    <rPh sb="8" eb="9">
      <t>ミ</t>
    </rPh>
    <phoneticPr fontId="2"/>
  </si>
  <si>
    <t>越智今治農協ミニトマト部会</t>
  </si>
  <si>
    <t>山下　泉</t>
  </si>
  <si>
    <t>高橋　達也</t>
    <rPh sb="0" eb="2">
      <t>タカハシ</t>
    </rPh>
    <rPh sb="3" eb="5">
      <t>タツヤ</t>
    </rPh>
    <phoneticPr fontId="2"/>
  </si>
  <si>
    <t>本宮　和弘</t>
    <rPh sb="0" eb="2">
      <t>ホングウ</t>
    </rPh>
    <rPh sb="3" eb="5">
      <t>カズヒロ</t>
    </rPh>
    <phoneticPr fontId="2"/>
  </si>
  <si>
    <t>株式会社石川興産</t>
    <rPh sb="0" eb="8">
      <t>カブシキガイシャイシカワコウサン</t>
    </rPh>
    <phoneticPr fontId="2"/>
  </si>
  <si>
    <t>生産管理者　八木　赳憲</t>
  </si>
  <si>
    <t>食良協力会</t>
    <rPh sb="0" eb="1">
      <t>ショク</t>
    </rPh>
    <rPh sb="1" eb="2">
      <t>リョウ</t>
    </rPh>
    <rPh sb="2" eb="5">
      <t>キョウリョクカイ</t>
    </rPh>
    <phoneticPr fontId="2"/>
  </si>
  <si>
    <t>岡崎　仁志</t>
    <rPh sb="0" eb="2">
      <t>オカザキ</t>
    </rPh>
    <rPh sb="3" eb="5">
      <t>ヒトシ</t>
    </rPh>
    <phoneticPr fontId="2"/>
  </si>
  <si>
    <t>うま農業協同組合</t>
    <rPh sb="2" eb="8">
      <t>ノウギョウキョウドウクミアイ</t>
    </rPh>
    <phoneticPr fontId="2"/>
  </si>
  <si>
    <t>米麦部会役員　安部　忠男</t>
    <rPh sb="0" eb="6">
      <t>ベイバクブカイヤクイン</t>
    </rPh>
    <rPh sb="7" eb="9">
      <t>アベ</t>
    </rPh>
    <rPh sb="10" eb="12">
      <t>タダオ</t>
    </rPh>
    <phoneticPr fontId="2"/>
  </si>
  <si>
    <t>えひめ未来農業協同組合　減農薬米生産者グループ</t>
    <rPh sb="3" eb="11">
      <t>ミライノウギョウキョウドウクミアイ</t>
    </rPh>
    <rPh sb="12" eb="16">
      <t>ゲンノウヤクマイ</t>
    </rPh>
    <rPh sb="16" eb="19">
      <t>セイサンシャ</t>
    </rPh>
    <phoneticPr fontId="2"/>
  </si>
  <si>
    <t>越智今治農協ミニトマト部会</t>
    <rPh sb="0" eb="4">
      <t>オチイマバリ</t>
    </rPh>
    <rPh sb="4" eb="6">
      <t>ノウキョウ</t>
    </rPh>
    <rPh sb="11" eb="13">
      <t>ブカイ</t>
    </rPh>
    <phoneticPr fontId="2"/>
  </si>
  <si>
    <t>柳澤　清一</t>
    <rPh sb="0" eb="2">
      <t>ヤナギサワ</t>
    </rPh>
    <rPh sb="3" eb="5">
      <t>セイイチ</t>
    </rPh>
    <phoneticPr fontId="2"/>
  </si>
  <si>
    <t>三間町特別栽培米生産組合</t>
    <rPh sb="0" eb="3">
      <t>ミマチョウ</t>
    </rPh>
    <rPh sb="3" eb="8">
      <t>トクベツサイバイマイ</t>
    </rPh>
    <rPh sb="8" eb="12">
      <t>セイサンクミアイ</t>
    </rPh>
    <phoneticPr fontId="2"/>
  </si>
  <si>
    <t>伊勢本　悦男</t>
    <rPh sb="0" eb="3">
      <t>イセモト</t>
    </rPh>
    <rPh sb="4" eb="6">
      <t>エツオ</t>
    </rPh>
    <phoneticPr fontId="2"/>
  </si>
  <si>
    <t>二宮　俊裕</t>
    <rPh sb="0" eb="2">
      <t>ニノミヤ</t>
    </rPh>
    <rPh sb="3" eb="5">
      <t>トシヒロ</t>
    </rPh>
    <phoneticPr fontId="2"/>
  </si>
  <si>
    <t>農事組合法人はざめ</t>
    <rPh sb="0" eb="6">
      <t>ノウジクミアイホウジン</t>
    </rPh>
    <phoneticPr fontId="2"/>
  </si>
  <si>
    <t>株式会社今治デパート　ショッピングセンターほない
店長　河野　一男</t>
  </si>
  <si>
    <t>07B045</t>
  </si>
  <si>
    <t>07B046</t>
  </si>
  <si>
    <t>07B047</t>
  </si>
  <si>
    <t>07B048</t>
  </si>
  <si>
    <t>07B049</t>
  </si>
  <si>
    <t>07B050</t>
  </si>
  <si>
    <t>07B051</t>
  </si>
  <si>
    <t>07B052</t>
  </si>
  <si>
    <t>07B054</t>
  </si>
  <si>
    <t>07B053</t>
  </si>
  <si>
    <t>07B027</t>
  </si>
  <si>
    <t>07B028</t>
  </si>
  <si>
    <t>07B029</t>
  </si>
  <si>
    <t>07B030</t>
  </si>
  <si>
    <t>07B031</t>
  </si>
  <si>
    <t>07B036G</t>
  </si>
  <si>
    <t>西宇和農業協同組合
代表理事理事長　小笠原　栄治</t>
    <rPh sb="0" eb="3">
      <t>ニシウワ</t>
    </rPh>
    <rPh sb="3" eb="5">
      <t>ノウギョウ</t>
    </rPh>
    <rPh sb="5" eb="7">
      <t>キョウドウ</t>
    </rPh>
    <rPh sb="7" eb="9">
      <t>クミアイ</t>
    </rPh>
    <rPh sb="10" eb="14">
      <t>ダイヒョウリジ</t>
    </rPh>
    <rPh sb="14" eb="17">
      <t>リジチョウ</t>
    </rPh>
    <rPh sb="18" eb="21">
      <t>オガサワラ</t>
    </rPh>
    <rPh sb="22" eb="24">
      <t>エイジ</t>
    </rPh>
    <phoneticPr fontId="3"/>
  </si>
  <si>
    <t>福井　修</t>
    <rPh sb="0" eb="2">
      <t>フクイ</t>
    </rPh>
    <rPh sb="3" eb="4">
      <t>オサム</t>
    </rPh>
    <phoneticPr fontId="2"/>
  </si>
  <si>
    <t>果樹</t>
    <rPh sb="0" eb="2">
      <t>カジュ</t>
    </rPh>
    <phoneticPr fontId="2"/>
  </si>
  <si>
    <t>梅</t>
    <rPh sb="0" eb="1">
      <t>ウメ</t>
    </rPh>
    <phoneticPr fontId="2"/>
  </si>
  <si>
    <t>06A028</t>
    <phoneticPr fontId="2"/>
  </si>
  <si>
    <t>07B020</t>
    <phoneticPr fontId="2"/>
  </si>
  <si>
    <t>八幡浜青果市場カネカ株式会社、スーパ－ショッパーズ</t>
    <rPh sb="0" eb="3">
      <t>ヤワタハマ</t>
    </rPh>
    <rPh sb="3" eb="5">
      <t>セイカ</t>
    </rPh>
    <rPh sb="5" eb="7">
      <t>イチバ</t>
    </rPh>
    <rPh sb="10" eb="14">
      <t>カブシキガイシャ</t>
    </rPh>
    <phoneticPr fontId="2"/>
  </si>
  <si>
    <t>そごうマート産直市他</t>
    <rPh sb="6" eb="9">
      <t>サンチョクイチ</t>
    </rPh>
    <rPh sb="9" eb="10">
      <t>ホカ</t>
    </rPh>
    <phoneticPr fontId="2"/>
  </si>
  <si>
    <t>全農えひめ、産直所</t>
    <rPh sb="0" eb="2">
      <t>ゼンノウ</t>
    </rPh>
    <rPh sb="6" eb="9">
      <t>サンチョクショ</t>
    </rPh>
    <phoneticPr fontId="2"/>
  </si>
  <si>
    <t>株式会社ひめライス、えひめ未来農業協同組合</t>
    <rPh sb="0" eb="4">
      <t>カブシキカイシャ</t>
    </rPh>
    <rPh sb="13" eb="21">
      <t>ミライノウギョウキョウドウクミアイ</t>
    </rPh>
    <phoneticPr fontId="2"/>
  </si>
  <si>
    <t>若鮎亭、サニーマート、セブンスター、ボンラスパイユ他</t>
    <rPh sb="0" eb="3">
      <t>ワカアユテイ</t>
    </rPh>
    <rPh sb="25" eb="26">
      <t>ホカ</t>
    </rPh>
    <phoneticPr fontId="2"/>
  </si>
  <si>
    <t>株式会社今治デパート</t>
    <rPh sb="0" eb="4">
      <t>カブシキカイシャ</t>
    </rPh>
    <rPh sb="4" eb="6">
      <t>イマバリ</t>
    </rPh>
    <phoneticPr fontId="2"/>
  </si>
  <si>
    <t>マルハフーズ株式会社、マルナカ、きさいや広場、道の駅みま、ふるさと納税</t>
    <rPh sb="6" eb="10">
      <t>カブシキガイシャ</t>
    </rPh>
    <rPh sb="20" eb="22">
      <t>ヒロバ</t>
    </rPh>
    <rPh sb="23" eb="24">
      <t>ミチ</t>
    </rPh>
    <rPh sb="25" eb="26">
      <t>エキ</t>
    </rPh>
    <rPh sb="33" eb="35">
      <t>ノウゼイ</t>
    </rPh>
    <phoneticPr fontId="2"/>
  </si>
  <si>
    <t>愛媛県内DCMダイキ産直市、宇和島市ふるさと納税返礼品</t>
    <rPh sb="0" eb="4">
      <t>エヒメケンナイ</t>
    </rPh>
    <rPh sb="10" eb="13">
      <t>サンチョクイチ</t>
    </rPh>
    <rPh sb="14" eb="18">
      <t>ウワジマシ</t>
    </rPh>
    <rPh sb="22" eb="24">
      <t>ノウゼイ</t>
    </rPh>
    <rPh sb="24" eb="27">
      <t>ヘンレイヒン</t>
    </rPh>
    <phoneticPr fontId="2"/>
  </si>
  <si>
    <t>松山青果</t>
    <rPh sb="0" eb="4">
      <t>マツヤマセイカ</t>
    </rPh>
    <phoneticPr fontId="2"/>
  </si>
  <si>
    <t>直販</t>
    <rPh sb="0" eb="2">
      <t>チョクハン</t>
    </rPh>
    <phoneticPr fontId="2"/>
  </si>
  <si>
    <t>株式会社今治デパート　ショッピングセンターほない
店長　河野　一男</t>
    <rPh sb="0" eb="4">
      <t>カブシキガイシャ</t>
    </rPh>
    <rPh sb="4" eb="6">
      <t>イマバリ</t>
    </rPh>
    <phoneticPr fontId="1"/>
  </si>
  <si>
    <t>水稲（コシヒカリ）</t>
    <rPh sb="0" eb="2">
      <t>スイトウ</t>
    </rPh>
    <phoneticPr fontId="12"/>
  </si>
  <si>
    <t>07C001</t>
  </si>
  <si>
    <t>節減対象農薬5割以上減・化学肥料5割以上減</t>
    <rPh sb="17" eb="20">
      <t>ワリイジョウ</t>
    </rPh>
    <rPh sb="20" eb="21">
      <t>ゲン</t>
    </rPh>
    <phoneticPr fontId="2"/>
  </si>
  <si>
    <t>株式会社うわじま産業振興公社
代表取締役　西本　能尚</t>
    <rPh sb="8" eb="10">
      <t>サンギョウ</t>
    </rPh>
    <rPh sb="10" eb="12">
      <t>シンコウ</t>
    </rPh>
    <rPh sb="12" eb="14">
      <t>コウシャ</t>
    </rPh>
    <phoneticPr fontId="11"/>
  </si>
  <si>
    <t>水稲（コシヒカリ）れんげ</t>
    <rPh sb="0" eb="2">
      <t>スイトウ</t>
    </rPh>
    <phoneticPr fontId="12"/>
  </si>
  <si>
    <t>07C002</t>
  </si>
  <si>
    <t>07C003</t>
  </si>
  <si>
    <t>水稲：一般（にじのきらめき・羽二重糯）れんげ</t>
    <rPh sb="0" eb="2">
      <t>スイトウ</t>
    </rPh>
    <rPh sb="3" eb="5">
      <t>イッパン</t>
    </rPh>
    <rPh sb="14" eb="15">
      <t>ハネ</t>
    </rPh>
    <rPh sb="15" eb="17">
      <t>フタエ</t>
    </rPh>
    <rPh sb="17" eb="18">
      <t>モチ</t>
    </rPh>
    <phoneticPr fontId="12"/>
  </si>
  <si>
    <t>07C004</t>
  </si>
  <si>
    <t>水稲：一般（ミルキークイーン）</t>
    <rPh sb="0" eb="2">
      <t>スイトウ</t>
    </rPh>
    <rPh sb="3" eb="5">
      <t>イッパン</t>
    </rPh>
    <phoneticPr fontId="12"/>
  </si>
  <si>
    <t>07C005</t>
  </si>
  <si>
    <t>水稲：一般（ひめの凜）</t>
    <rPh sb="0" eb="2">
      <t>スイトウ</t>
    </rPh>
    <rPh sb="3" eb="5">
      <t>イッパン</t>
    </rPh>
    <rPh sb="9" eb="10">
      <t>リン</t>
    </rPh>
    <phoneticPr fontId="12"/>
  </si>
  <si>
    <t>07C006</t>
  </si>
  <si>
    <t>水稲（コシヒカリ・にこまる・モチミノリ）直播</t>
    <rPh sb="0" eb="2">
      <t>スイトウ</t>
    </rPh>
    <rPh sb="20" eb="22">
      <t>ジカマキ</t>
    </rPh>
    <phoneticPr fontId="12"/>
  </si>
  <si>
    <t>07C007</t>
  </si>
  <si>
    <t>マルハフーズ株式会社
代表取締役　宇都宮　基成</t>
    <rPh sb="11" eb="16">
      <t>ダイヒョウトリシマリヤク</t>
    </rPh>
    <rPh sb="17" eb="20">
      <t>ウツノミヤ</t>
    </rPh>
    <rPh sb="21" eb="23">
      <t>モトナリ</t>
    </rPh>
    <phoneticPr fontId="11"/>
  </si>
  <si>
    <t>07C008</t>
  </si>
  <si>
    <t>マルハフーズ株式会社、きさいや広場、道の駅みま、マルナカ、ふるさと納税</t>
    <rPh sb="6" eb="10">
      <t>カブシキカイシャ</t>
    </rPh>
    <rPh sb="15" eb="17">
      <t>ヒロバ</t>
    </rPh>
    <rPh sb="18" eb="19">
      <t>ミチ</t>
    </rPh>
    <rPh sb="20" eb="21">
      <t>エキ</t>
    </rPh>
    <rPh sb="33" eb="35">
      <t>ノウゼイ</t>
    </rPh>
    <phoneticPr fontId="2"/>
  </si>
  <si>
    <t>株式会社ホープル
代表取締役　山本　俊幸</t>
    <rPh sb="9" eb="14">
      <t>ダイヒョウトリシマリヤク</t>
    </rPh>
    <rPh sb="15" eb="17">
      <t>ヤマモト</t>
    </rPh>
    <rPh sb="18" eb="20">
      <t>トシユキ</t>
    </rPh>
    <phoneticPr fontId="11"/>
  </si>
  <si>
    <t>07C009</t>
  </si>
  <si>
    <t>07C010</t>
  </si>
  <si>
    <t>〒796-0026</t>
  </si>
  <si>
    <t>八幡浜市保内町喜木1-110-1</t>
    <rPh sb="0" eb="4">
      <t>ヤワタハマシ</t>
    </rPh>
    <rPh sb="4" eb="7">
      <t>ホナイチョウ</t>
    </rPh>
    <rPh sb="7" eb="8">
      <t>キ</t>
    </rPh>
    <rPh sb="8" eb="9">
      <t>モク</t>
    </rPh>
    <phoneticPr fontId="4"/>
  </si>
  <si>
    <t>0894-36-0055</t>
  </si>
  <si>
    <t>イチゴ（養液栽培、硫黄くん煙併用型）</t>
    <rPh sb="4" eb="6">
      <t>ヨウエキ</t>
    </rPh>
    <rPh sb="6" eb="8">
      <t>サイバイ</t>
    </rPh>
    <rPh sb="9" eb="11">
      <t>イオウ</t>
    </rPh>
    <rPh sb="13" eb="14">
      <t>エン</t>
    </rPh>
    <rPh sb="14" eb="17">
      <t>ヘイヨウガタ</t>
    </rPh>
    <phoneticPr fontId="9"/>
  </si>
  <si>
    <t>中晩柑類「河内晩柑」（露地）</t>
    <rPh sb="0" eb="3">
      <t>チュウバンカン</t>
    </rPh>
    <rPh sb="3" eb="4">
      <t>ルイ</t>
    </rPh>
    <rPh sb="5" eb="7">
      <t>カワチ</t>
    </rPh>
    <rPh sb="7" eb="8">
      <t>バン</t>
    </rPh>
    <rPh sb="8" eb="9">
      <t>カン</t>
    </rPh>
    <rPh sb="11" eb="13">
      <t>ロジ</t>
    </rPh>
    <phoneticPr fontId="2"/>
  </si>
  <si>
    <t>イチゴ：硫黄くん煙併用型（養液栽培）</t>
    <rPh sb="4" eb="6">
      <t>イオウ</t>
    </rPh>
    <rPh sb="8" eb="9">
      <t>ケムリ</t>
    </rPh>
    <rPh sb="9" eb="12">
      <t>ヘイヨウガタ</t>
    </rPh>
    <rPh sb="13" eb="15">
      <t>ヨウエキ</t>
    </rPh>
    <rPh sb="15" eb="17">
      <t>サイバイ</t>
    </rPh>
    <phoneticPr fontId="1"/>
  </si>
  <si>
    <t>イチゴ一般（高設栽培・養液栽培）</t>
    <rPh sb="3" eb="5">
      <t>イッパン</t>
    </rPh>
    <rPh sb="6" eb="8">
      <t>コウセツ</t>
    </rPh>
    <rPh sb="8" eb="10">
      <t>サイバイ</t>
    </rPh>
    <rPh sb="11" eb="13">
      <t>ヨウエキ</t>
    </rPh>
    <rPh sb="13" eb="15">
      <t>サイバイ</t>
    </rPh>
    <phoneticPr fontId="1"/>
  </si>
  <si>
    <t>小田まちづくり株式会社
取締役　酒口　強</t>
    <rPh sb="0" eb="2">
      <t>オダ</t>
    </rPh>
    <rPh sb="7" eb="11">
      <t>カブシキガイシャ</t>
    </rPh>
    <rPh sb="12" eb="15">
      <t>トリシマリヤク</t>
    </rPh>
    <rPh sb="16" eb="18">
      <t>サカグチ</t>
    </rPh>
    <rPh sb="19" eb="20">
      <t>キョウ</t>
    </rPh>
    <phoneticPr fontId="2"/>
  </si>
  <si>
    <t>株式会社やまびこ
代表取締役　大西　賢治</t>
  </si>
  <si>
    <t>株式会社やまびこ
代表取締役　大西　賢治</t>
    <rPh sb="0" eb="4">
      <t>カブシキカイシャ</t>
    </rPh>
    <rPh sb="9" eb="11">
      <t>ダイヒョウ</t>
    </rPh>
    <rPh sb="11" eb="14">
      <t>トリシマリヤク</t>
    </rPh>
    <phoneticPr fontId="2"/>
  </si>
  <si>
    <t>株式会社やまびこ
代表取締役　大西　賢治</t>
    <rPh sb="0" eb="4">
      <t>カブシキカイシャ</t>
    </rPh>
    <rPh sb="9" eb="11">
      <t>ダイヒョウ</t>
    </rPh>
    <rPh sb="11" eb="14">
      <t>トリシマリヤク</t>
    </rPh>
    <rPh sb="15" eb="17">
      <t>オオニシ</t>
    </rPh>
    <rPh sb="18" eb="20">
      <t>ケンジ</t>
    </rPh>
    <phoneticPr fontId="2"/>
  </si>
  <si>
    <t>愛媛県立伊予農業高等学校
校長　永井　伊秀</t>
    <rPh sb="0" eb="4">
      <t>エヒメケンリツ</t>
    </rPh>
    <rPh sb="4" eb="12">
      <t>イヨノウギョウコウトウガッコウ</t>
    </rPh>
    <rPh sb="13" eb="15">
      <t>コウチョウ</t>
    </rPh>
    <rPh sb="16" eb="18">
      <t>ナガイ</t>
    </rPh>
    <rPh sb="19" eb="20">
      <t>イ</t>
    </rPh>
    <rPh sb="20" eb="21">
      <t>ヒデ</t>
    </rPh>
    <phoneticPr fontId="2"/>
  </si>
  <si>
    <t>愛媛県立大洲農業高等学校
校長　真鍋　昌嗣</t>
    <rPh sb="0" eb="4">
      <t>エヒメケンリツ</t>
    </rPh>
    <rPh sb="4" eb="6">
      <t>オオズ</t>
    </rPh>
    <rPh sb="6" eb="8">
      <t>ノウギョウ</t>
    </rPh>
    <rPh sb="8" eb="10">
      <t>コウトウ</t>
    </rPh>
    <rPh sb="10" eb="12">
      <t>ガッコウ</t>
    </rPh>
    <rPh sb="13" eb="15">
      <t>コウチョウ</t>
    </rPh>
    <rPh sb="16" eb="18">
      <t>マナベ</t>
    </rPh>
    <rPh sb="19" eb="21">
      <t>マサツグ</t>
    </rPh>
    <phoneticPr fontId="3"/>
  </si>
  <si>
    <t>0893-57-9800</t>
    <phoneticPr fontId="8"/>
  </si>
  <si>
    <t>喜多郡内子町五十崎乙489-1</t>
    <rPh sb="6" eb="9">
      <t>イカザキ</t>
    </rPh>
    <rPh sb="9" eb="10">
      <t>オツ</t>
    </rPh>
    <phoneticPr fontId="8"/>
  </si>
  <si>
    <t>NPO法人さしあげプロジェクト
代表取締役　鴻上　庸郎</t>
    <rPh sb="3" eb="4">
      <t>ホウ</t>
    </rPh>
    <rPh sb="4" eb="5">
      <t>ヒト</t>
    </rPh>
    <rPh sb="16" eb="21">
      <t>ダイヒョウトリシマリヤク</t>
    </rPh>
    <rPh sb="22" eb="24">
      <t>コウカミ</t>
    </rPh>
    <rPh sb="25" eb="27">
      <t>ヨウロウ</t>
    </rPh>
    <phoneticPr fontId="3"/>
  </si>
  <si>
    <t>新居浜市若水町2丁目9-17</t>
  </si>
  <si>
    <t>0897-37-1666</t>
  </si>
  <si>
    <t>ブルーベリー（露地コンテナ栽培）</t>
    <rPh sb="7" eb="9">
      <t>ロジ</t>
    </rPh>
    <rPh sb="13" eb="15">
      <t>サイバイ</t>
    </rPh>
    <phoneticPr fontId="3"/>
  </si>
  <si>
    <t>07A060</t>
  </si>
  <si>
    <t>新居浜市</t>
    <rPh sb="0" eb="4">
      <t>ニイハマシ</t>
    </rPh>
    <phoneticPr fontId="14"/>
  </si>
  <si>
    <t>タマネギ（極早生）</t>
    <rPh sb="5" eb="6">
      <t>ゴク</t>
    </rPh>
    <rPh sb="6" eb="8">
      <t>ワセ</t>
    </rPh>
    <phoneticPr fontId="3"/>
  </si>
  <si>
    <t>07A061</t>
  </si>
  <si>
    <t>タマネギ（早生・晩生）</t>
    <rPh sb="5" eb="7">
      <t>ワセ</t>
    </rPh>
    <rPh sb="8" eb="10">
      <t>オクテ</t>
    </rPh>
    <phoneticPr fontId="3"/>
  </si>
  <si>
    <t>07A062</t>
  </si>
  <si>
    <t>ニンジン（秋播き）</t>
    <rPh sb="5" eb="6">
      <t>アキ</t>
    </rPh>
    <rPh sb="6" eb="7">
      <t>マ</t>
    </rPh>
    <phoneticPr fontId="3"/>
  </si>
  <si>
    <t>07A063</t>
  </si>
  <si>
    <t>節減対象農薬5割以上減・化学肥料不使用</t>
    <rPh sb="16" eb="19">
      <t>フシヨウ</t>
    </rPh>
    <phoneticPr fontId="3"/>
  </si>
  <si>
    <t>大玉トマト：半促成（促成）</t>
    <rPh sb="0" eb="2">
      <t>オオダマ</t>
    </rPh>
    <rPh sb="6" eb="7">
      <t>ハン</t>
    </rPh>
    <rPh sb="7" eb="9">
      <t>ソクセイ</t>
    </rPh>
    <rPh sb="10" eb="12">
      <t>ソクセイ</t>
    </rPh>
    <phoneticPr fontId="3"/>
  </si>
  <si>
    <t>07A064</t>
  </si>
  <si>
    <t>中玉トマト：半促成（抑制）</t>
    <rPh sb="0" eb="1">
      <t>チュウ</t>
    </rPh>
    <rPh sb="1" eb="2">
      <t>ダマ</t>
    </rPh>
    <rPh sb="6" eb="7">
      <t>ハン</t>
    </rPh>
    <rPh sb="7" eb="9">
      <t>ソクセイ</t>
    </rPh>
    <rPh sb="10" eb="12">
      <t>ヨクセイ</t>
    </rPh>
    <phoneticPr fontId="3"/>
  </si>
  <si>
    <t>07A065</t>
  </si>
  <si>
    <t>07A066</t>
  </si>
  <si>
    <t>07A067</t>
  </si>
  <si>
    <t>ニンジン：秋播き</t>
    <rPh sb="5" eb="7">
      <t>アキマ</t>
    </rPh>
    <phoneticPr fontId="0"/>
  </si>
  <si>
    <t>07A068</t>
  </si>
  <si>
    <t>節減対象農薬5割以上減・化学肥料不使用</t>
    <rPh sb="0" eb="2">
      <t>セツゲン</t>
    </rPh>
    <rPh sb="2" eb="6">
      <t>タイショウノウヤク</t>
    </rPh>
    <rPh sb="7" eb="10">
      <t>ワリイジョウ</t>
    </rPh>
    <rPh sb="10" eb="11">
      <t>ゲン</t>
    </rPh>
    <rPh sb="12" eb="16">
      <t>カガクヒリョウ</t>
    </rPh>
    <rPh sb="16" eb="19">
      <t>フシヨウ</t>
    </rPh>
    <phoneticPr fontId="0"/>
  </si>
  <si>
    <t>ブルーベリー（露地栽培）</t>
    <rPh sb="7" eb="9">
      <t>ロジ</t>
    </rPh>
    <rPh sb="9" eb="11">
      <t>サイバイ</t>
    </rPh>
    <phoneticPr fontId="3"/>
  </si>
  <si>
    <t>07A069</t>
  </si>
  <si>
    <t>07A070</t>
  </si>
  <si>
    <t>07A071</t>
  </si>
  <si>
    <t>07B060</t>
  </si>
  <si>
    <t>07B061</t>
  </si>
  <si>
    <t>生活協同組合連合会きらり、東京多摩青果(株)</t>
    <rPh sb="0" eb="6">
      <t>セイカツキョウドウクミアイ</t>
    </rPh>
    <rPh sb="6" eb="9">
      <t>レンゴウカイ</t>
    </rPh>
    <rPh sb="13" eb="15">
      <t>トウキョウ</t>
    </rPh>
    <rPh sb="15" eb="19">
      <t>タマセイカ</t>
    </rPh>
    <rPh sb="19" eb="22">
      <t>カブ</t>
    </rPh>
    <phoneticPr fontId="2"/>
  </si>
  <si>
    <t>全農えひめ、産直所</t>
    <rPh sb="0" eb="2">
      <t>ゼンノウ</t>
    </rPh>
    <rPh sb="6" eb="8">
      <t>サンチョク</t>
    </rPh>
    <rPh sb="8" eb="9">
      <t>ショ</t>
    </rPh>
    <phoneticPr fontId="2"/>
  </si>
  <si>
    <t>07B063</t>
  </si>
  <si>
    <t>07B064</t>
  </si>
  <si>
    <t>スーパー、百貨店、青果卸売業者、飲食店</t>
    <rPh sb="5" eb="8">
      <t>ヒャッカテン</t>
    </rPh>
    <rPh sb="9" eb="15">
      <t>セイカオロシウリギョウシャ</t>
    </rPh>
    <rPh sb="16" eb="19">
      <t>インショクテン</t>
    </rPh>
    <phoneticPr fontId="2"/>
  </si>
  <si>
    <t>07B066G</t>
  </si>
  <si>
    <t>校内販売及びイベント販売、市内高等学校他</t>
    <rPh sb="0" eb="5">
      <t>コウナイハンバイオヨ</t>
    </rPh>
    <rPh sb="10" eb="12">
      <t>ハンバイ</t>
    </rPh>
    <rPh sb="13" eb="15">
      <t>シナイ</t>
    </rPh>
    <rPh sb="15" eb="19">
      <t>コウトウガッコウ</t>
    </rPh>
    <rPh sb="19" eb="20">
      <t>ホカ</t>
    </rPh>
    <phoneticPr fontId="2"/>
  </si>
  <si>
    <t>07B067</t>
  </si>
  <si>
    <t>07B068</t>
  </si>
  <si>
    <t>丸今青果、丸温青果</t>
    <rPh sb="0" eb="4">
      <t>マルイマセイカ</t>
    </rPh>
    <rPh sb="5" eb="7">
      <t>マルオン</t>
    </rPh>
    <rPh sb="7" eb="9">
      <t>セイカ</t>
    </rPh>
    <phoneticPr fontId="2"/>
  </si>
  <si>
    <t>丸今青果</t>
    <rPh sb="0" eb="4">
      <t>マルイマセイカ</t>
    </rPh>
    <phoneticPr fontId="2"/>
  </si>
  <si>
    <t>07B069</t>
  </si>
  <si>
    <t>07B070</t>
  </si>
  <si>
    <t>07B071</t>
  </si>
  <si>
    <t>松山市農業協同組合久万RC前</t>
    <rPh sb="0" eb="9">
      <t>マツヤマシノウギョウキョウドウクミアイ</t>
    </rPh>
    <rPh sb="9" eb="11">
      <t>クマ</t>
    </rPh>
    <rPh sb="13" eb="14">
      <t>マエ</t>
    </rPh>
    <phoneticPr fontId="2"/>
  </si>
  <si>
    <t>07B073</t>
  </si>
  <si>
    <t>07B072</t>
  </si>
  <si>
    <t>07B074</t>
  </si>
  <si>
    <t>07B075</t>
  </si>
  <si>
    <t>一般消費者への直接販売</t>
  </si>
  <si>
    <t>産直、企業、個人</t>
  </si>
  <si>
    <t>07B076G</t>
  </si>
  <si>
    <t>07B077G</t>
  </si>
  <si>
    <t>若鮎亭、サニーマート、セブンスター、ショッパーズ他</t>
    <rPh sb="0" eb="2">
      <t>ワカアユ</t>
    </rPh>
    <rPh sb="2" eb="3">
      <t>テイ</t>
    </rPh>
    <rPh sb="24" eb="25">
      <t>ホカ</t>
    </rPh>
    <phoneticPr fontId="2"/>
  </si>
  <si>
    <t>07B079</t>
  </si>
  <si>
    <t>07B080</t>
  </si>
  <si>
    <t>峰ちゃん農園</t>
    <rPh sb="0" eb="1">
      <t>ミネ</t>
    </rPh>
    <rPh sb="4" eb="6">
      <t>ノウエン</t>
    </rPh>
    <phoneticPr fontId="2"/>
  </si>
  <si>
    <t>07B082</t>
  </si>
  <si>
    <t>こども園・学校給食等、直営店舗・ネット販売</t>
    <rPh sb="3" eb="4">
      <t>エン</t>
    </rPh>
    <rPh sb="5" eb="10">
      <t>ガッコウキュウショクトウ</t>
    </rPh>
    <rPh sb="11" eb="15">
      <t>チョクエイテンポ</t>
    </rPh>
    <rPh sb="19" eb="21">
      <t>ハンバイ</t>
    </rPh>
    <phoneticPr fontId="2"/>
  </si>
  <si>
    <t>07B083</t>
  </si>
  <si>
    <t>07B084</t>
  </si>
  <si>
    <t>個人顧客、首都圏契約スーパー　他</t>
    <rPh sb="0" eb="4">
      <t>コジンコキャク</t>
    </rPh>
    <rPh sb="5" eb="8">
      <t>シュトケン</t>
    </rPh>
    <rPh sb="8" eb="10">
      <t>ケイヤク</t>
    </rPh>
    <rPh sb="15" eb="16">
      <t>ホカ</t>
    </rPh>
    <phoneticPr fontId="2"/>
  </si>
  <si>
    <t>07B085</t>
  </si>
  <si>
    <t>JAえひめ中央、(株)まちづくり郡中、DCM(株)、ファンガーデン(株)</t>
    <rPh sb="5" eb="7">
      <t>チュウオウ</t>
    </rPh>
    <rPh sb="8" eb="11">
      <t>カブ</t>
    </rPh>
    <rPh sb="16" eb="18">
      <t>グンチュウ</t>
    </rPh>
    <rPh sb="22" eb="25">
      <t>カブ</t>
    </rPh>
    <rPh sb="33" eb="36">
      <t>カブ</t>
    </rPh>
    <phoneticPr fontId="2"/>
  </si>
  <si>
    <t>07B086</t>
  </si>
  <si>
    <t>(株)乃万青果、(株)小田急百貨店、(株)多慶屋</t>
    <rPh sb="0" eb="3">
      <t>カブ</t>
    </rPh>
    <rPh sb="3" eb="4">
      <t>ノ</t>
    </rPh>
    <rPh sb="4" eb="5">
      <t>マン</t>
    </rPh>
    <rPh sb="5" eb="7">
      <t>セイカ</t>
    </rPh>
    <rPh sb="8" eb="11">
      <t>カブ</t>
    </rPh>
    <rPh sb="11" eb="14">
      <t>オダキュウ</t>
    </rPh>
    <rPh sb="14" eb="17">
      <t>ヒャッカテン</t>
    </rPh>
    <rPh sb="18" eb="21">
      <t>カブ</t>
    </rPh>
    <rPh sb="21" eb="24">
      <t>タケヤ</t>
    </rPh>
    <phoneticPr fontId="2"/>
  </si>
  <si>
    <t>07B087</t>
  </si>
  <si>
    <t>07B088</t>
  </si>
  <si>
    <t>地元スーパー産直、卸販売店</t>
    <rPh sb="0" eb="2">
      <t>ジモト</t>
    </rPh>
    <rPh sb="6" eb="8">
      <t>サンチョク</t>
    </rPh>
    <rPh sb="9" eb="13">
      <t>オロシハンバイテン</t>
    </rPh>
    <phoneticPr fontId="2"/>
  </si>
  <si>
    <t>07B089</t>
  </si>
  <si>
    <t>07B090</t>
  </si>
  <si>
    <t>07B091</t>
  </si>
  <si>
    <t>07B092</t>
  </si>
  <si>
    <t>07B093</t>
  </si>
  <si>
    <t>07B095</t>
  </si>
  <si>
    <t>07B096</t>
  </si>
  <si>
    <t>有限会社マル南フルーツ</t>
    <rPh sb="0" eb="4">
      <t>ユウゲンガイシャ</t>
    </rPh>
    <rPh sb="6" eb="7">
      <t>ナン</t>
    </rPh>
    <phoneticPr fontId="2"/>
  </si>
  <si>
    <t>07B094</t>
  </si>
  <si>
    <t>07B098G</t>
  </si>
  <si>
    <t>校内販売、校外販売（リヤカー、公共施設、各種イベント）、JAえひめ南・愛工房</t>
    <rPh sb="0" eb="4">
      <t>コウナイハンバイ</t>
    </rPh>
    <rPh sb="5" eb="7">
      <t>コウガイ</t>
    </rPh>
    <rPh sb="7" eb="9">
      <t>ハンバイ</t>
    </rPh>
    <rPh sb="15" eb="19">
      <t>コウキョウシセツ</t>
    </rPh>
    <rPh sb="20" eb="22">
      <t>カクシュ</t>
    </rPh>
    <rPh sb="33" eb="34">
      <t>ミナミ</t>
    </rPh>
    <rPh sb="35" eb="38">
      <t>アイコウボウ</t>
    </rPh>
    <phoneticPr fontId="2"/>
  </si>
  <si>
    <t>07B099</t>
  </si>
  <si>
    <t>07B102G</t>
  </si>
  <si>
    <t>校内販売</t>
    <rPh sb="0" eb="4">
      <t>コウナイハンバイ</t>
    </rPh>
    <phoneticPr fontId="2"/>
  </si>
  <si>
    <t>07B101</t>
  </si>
  <si>
    <t>07B100</t>
  </si>
  <si>
    <t>（青果）直販、パルシステム等の生協、小売店
（加工）搾汁加工</t>
    <rPh sb="1" eb="3">
      <t>セイカ</t>
    </rPh>
    <rPh sb="4" eb="6">
      <t>チョクハン</t>
    </rPh>
    <rPh sb="13" eb="14">
      <t>トウ</t>
    </rPh>
    <rPh sb="15" eb="17">
      <t>セイキョウ</t>
    </rPh>
    <rPh sb="18" eb="21">
      <t>コウリテン</t>
    </rPh>
    <rPh sb="23" eb="25">
      <t>カコウ</t>
    </rPh>
    <rPh sb="26" eb="30">
      <t>サクジュウカコウ</t>
    </rPh>
    <phoneticPr fontId="2"/>
  </si>
  <si>
    <t>07B059</t>
  </si>
  <si>
    <t>株式会社新口農園</t>
    <rPh sb="0" eb="4">
      <t>カブシキカイシャ</t>
    </rPh>
    <rPh sb="4" eb="6">
      <t>シングチ</t>
    </rPh>
    <rPh sb="6" eb="8">
      <t>ノウエン</t>
    </rPh>
    <phoneticPr fontId="2"/>
  </si>
  <si>
    <t>代表取締役　新口　浦志</t>
    <rPh sb="0" eb="5">
      <t>ダイヒョウトリシマリヤク</t>
    </rPh>
    <rPh sb="6" eb="8">
      <t>シングチ</t>
    </rPh>
    <rPh sb="9" eb="10">
      <t>ウラ</t>
    </rPh>
    <rPh sb="10" eb="11">
      <t>シ</t>
    </rPh>
    <phoneticPr fontId="2"/>
  </si>
  <si>
    <t>株式会社UCF</t>
    <rPh sb="0" eb="4">
      <t>カブシキカイシャ</t>
    </rPh>
    <phoneticPr fontId="2"/>
  </si>
  <si>
    <t>代表取締役　細川　陽一</t>
    <rPh sb="0" eb="5">
      <t>ダイヒョウトリシマリヤク</t>
    </rPh>
    <rPh sb="6" eb="8">
      <t>ホソカワ</t>
    </rPh>
    <rPh sb="9" eb="11">
      <t>ヨウイチ</t>
    </rPh>
    <phoneticPr fontId="2"/>
  </si>
  <si>
    <t>愛媛県立宇和高等学校</t>
    <rPh sb="0" eb="4">
      <t>エヒメケンリツ</t>
    </rPh>
    <rPh sb="4" eb="10">
      <t>ウワコウトウガッコウ</t>
    </rPh>
    <phoneticPr fontId="2"/>
  </si>
  <si>
    <t>実習助手　上杉　政仁</t>
    <rPh sb="0" eb="4">
      <t>ジッシュウジョシュ</t>
    </rPh>
    <rPh sb="5" eb="7">
      <t>ウエスギ</t>
    </rPh>
    <rPh sb="8" eb="10">
      <t>マサヒト</t>
    </rPh>
    <phoneticPr fontId="2"/>
  </si>
  <si>
    <t>久万高原清流米部会</t>
    <rPh sb="0" eb="9">
      <t>クマコウゲンセイリュウマイブカイ</t>
    </rPh>
    <phoneticPr fontId="2"/>
  </si>
  <si>
    <t>代表取締役　大森　孝宗</t>
    <rPh sb="0" eb="5">
      <t>ダイヒョウトリシマリヤク</t>
    </rPh>
    <rPh sb="6" eb="8">
      <t>オオモリ</t>
    </rPh>
    <rPh sb="9" eb="11">
      <t>タカムネ</t>
    </rPh>
    <phoneticPr fontId="2"/>
  </si>
  <si>
    <t>代表　岩谷　清志</t>
    <rPh sb="0" eb="2">
      <t>ダイヒョウ</t>
    </rPh>
    <rPh sb="3" eb="5">
      <t>イワタニ</t>
    </rPh>
    <rPh sb="6" eb="8">
      <t>キヨシ</t>
    </rPh>
    <phoneticPr fontId="2"/>
  </si>
  <si>
    <t>清家　明</t>
    <rPh sb="0" eb="2">
      <t>セイケ</t>
    </rPh>
    <rPh sb="3" eb="4">
      <t>アキラ</t>
    </rPh>
    <phoneticPr fontId="2"/>
  </si>
  <si>
    <t>うま農業協同組合　米麦部会</t>
    <rPh sb="2" eb="8">
      <t>ノウギョウキョウドウクミアイ</t>
    </rPh>
    <rPh sb="9" eb="13">
      <t>ベイバクブカイ</t>
    </rPh>
    <phoneticPr fontId="2"/>
  </si>
  <si>
    <t>西部　知香</t>
    <rPh sb="0" eb="2">
      <t>ニシベ</t>
    </rPh>
    <rPh sb="3" eb="5">
      <t>トモカ</t>
    </rPh>
    <phoneticPr fontId="2"/>
  </si>
  <si>
    <t>しまなみレモン作ろう会</t>
    <rPh sb="7" eb="8">
      <t>ツク</t>
    </rPh>
    <rPh sb="10" eb="11">
      <t>カイ</t>
    </rPh>
    <phoneticPr fontId="2"/>
  </si>
  <si>
    <t>会長　越智　正男</t>
    <rPh sb="0" eb="2">
      <t>カイチョウ</t>
    </rPh>
    <rPh sb="3" eb="5">
      <t>オチ</t>
    </rPh>
    <rPh sb="6" eb="8">
      <t>マサオ</t>
    </rPh>
    <phoneticPr fontId="2"/>
  </si>
  <si>
    <t>オレンジハウス</t>
  </si>
  <si>
    <t>森本　幸子</t>
    <rPh sb="0" eb="2">
      <t>モリモト</t>
    </rPh>
    <rPh sb="3" eb="5">
      <t>サチコ</t>
    </rPh>
    <phoneticPr fontId="2"/>
  </si>
  <si>
    <t>坂本自然農場　穂田琉</t>
    <rPh sb="0" eb="2">
      <t>サカモト</t>
    </rPh>
    <rPh sb="2" eb="4">
      <t>シゼン</t>
    </rPh>
    <rPh sb="4" eb="6">
      <t>ノウジョウ</t>
    </rPh>
    <rPh sb="7" eb="8">
      <t>ホ</t>
    </rPh>
    <rPh sb="8" eb="9">
      <t>タ</t>
    </rPh>
    <rPh sb="9" eb="10">
      <t>ル</t>
    </rPh>
    <phoneticPr fontId="2"/>
  </si>
  <si>
    <t>代表　坂本　憲俊</t>
    <rPh sb="0" eb="2">
      <t>ダイヒョウ</t>
    </rPh>
    <rPh sb="3" eb="5">
      <t>サカモト</t>
    </rPh>
    <rPh sb="6" eb="8">
      <t>ノリトシ</t>
    </rPh>
    <phoneticPr fontId="2"/>
  </si>
  <si>
    <t>中田　誠志</t>
    <rPh sb="0" eb="2">
      <t>ナカタ</t>
    </rPh>
    <rPh sb="3" eb="5">
      <t>セイシ</t>
    </rPh>
    <phoneticPr fontId="2"/>
  </si>
  <si>
    <t>株式会社新口農園</t>
    <rPh sb="0" eb="4">
      <t>カブシキガイシャ</t>
    </rPh>
    <rPh sb="4" eb="5">
      <t>シン</t>
    </rPh>
    <rPh sb="5" eb="6">
      <t>クチ</t>
    </rPh>
    <rPh sb="6" eb="8">
      <t>ノウエン</t>
    </rPh>
    <phoneticPr fontId="2"/>
  </si>
  <si>
    <t>農事組合法人無茶々園</t>
    <rPh sb="0" eb="6">
      <t>ノウジクミアイホウジン</t>
    </rPh>
    <rPh sb="6" eb="8">
      <t>ムチャ</t>
    </rPh>
    <rPh sb="9" eb="10">
      <t>エン</t>
    </rPh>
    <phoneticPr fontId="2"/>
  </si>
  <si>
    <t>代表理事　宇都宮　幸博</t>
    <rPh sb="0" eb="4">
      <t>ダイヒョウリジ</t>
    </rPh>
    <rPh sb="5" eb="8">
      <t>ウツノミヤ</t>
    </rPh>
    <rPh sb="9" eb="10">
      <t>ユキ</t>
    </rPh>
    <rPh sb="10" eb="11">
      <t>ヒロ</t>
    </rPh>
    <phoneticPr fontId="2"/>
  </si>
  <si>
    <t>愛媛県立今治南高等学校</t>
  </si>
  <si>
    <t>越智今治農協ミニトマト部会</t>
    <rPh sb="0" eb="6">
      <t>オチイマバリノウキョウ</t>
    </rPh>
    <rPh sb="11" eb="13">
      <t>ブカイ</t>
    </rPh>
    <phoneticPr fontId="2"/>
  </si>
  <si>
    <t>部会長　本宮　喜美男</t>
    <rPh sb="0" eb="3">
      <t>ブカイチョウ</t>
    </rPh>
    <rPh sb="4" eb="6">
      <t>ホングウ</t>
    </rPh>
    <rPh sb="7" eb="10">
      <t>キミオ</t>
    </rPh>
    <phoneticPr fontId="2"/>
  </si>
  <si>
    <t>守谷　剛憲</t>
    <rPh sb="0" eb="2">
      <t>モリヤ</t>
    </rPh>
    <rPh sb="3" eb="4">
      <t>ツヨシ</t>
    </rPh>
    <rPh sb="4" eb="5">
      <t>ケン</t>
    </rPh>
    <phoneticPr fontId="2"/>
  </si>
  <si>
    <t>ながお農園</t>
    <rPh sb="3" eb="5">
      <t>ノウエン</t>
    </rPh>
    <phoneticPr fontId="2"/>
  </si>
  <si>
    <t>大政　勉</t>
    <rPh sb="0" eb="2">
      <t>オオマサ</t>
    </rPh>
    <rPh sb="3" eb="4">
      <t>ツトム</t>
    </rPh>
    <phoneticPr fontId="2"/>
  </si>
  <si>
    <t>曠野　誠</t>
    <rPh sb="0" eb="2">
      <t>アレノ</t>
    </rPh>
    <rPh sb="3" eb="4">
      <t>マコト</t>
    </rPh>
    <phoneticPr fontId="2"/>
  </si>
  <si>
    <t>水稲(コシヒカリ・あきたこまち)</t>
  </si>
  <si>
    <t>07C011</t>
  </si>
  <si>
    <t>株式会社ひめライス
代表取締役社長　武田　司</t>
    <rPh sb="10" eb="15">
      <t>ダイヒョウトリシマリヤク</t>
    </rPh>
    <rPh sb="15" eb="17">
      <t>シャチョウ</t>
    </rPh>
    <rPh sb="18" eb="20">
      <t>タケダ</t>
    </rPh>
    <rPh sb="21" eb="22">
      <t>ツカサ</t>
    </rPh>
    <phoneticPr fontId="2"/>
  </si>
  <si>
    <t>07C012</t>
  </si>
  <si>
    <t>(株)フジ、県内JA、量販店、小売店、(株)松山生協</t>
    <rPh sb="0" eb="3">
      <t>カブ</t>
    </rPh>
    <rPh sb="6" eb="8">
      <t>ケンナイ</t>
    </rPh>
    <rPh sb="11" eb="13">
      <t>リョウハン</t>
    </rPh>
    <rPh sb="13" eb="14">
      <t>テン</t>
    </rPh>
    <rPh sb="15" eb="18">
      <t>コウリテン</t>
    </rPh>
    <rPh sb="19" eb="22">
      <t>カブ</t>
    </rPh>
    <rPh sb="22" eb="26">
      <t>マツヤマセイキョウ</t>
    </rPh>
    <phoneticPr fontId="2"/>
  </si>
  <si>
    <t>07C013</t>
  </si>
  <si>
    <t>生活協同組合コープえひめ</t>
    <rPh sb="0" eb="6">
      <t>セイカツキョウドウクミアイ</t>
    </rPh>
    <phoneticPr fontId="2"/>
  </si>
  <si>
    <t>07C014</t>
  </si>
  <si>
    <t>07C015</t>
  </si>
  <si>
    <t>生活協同組合コープえひめ、(株)フジ、他県内量販店</t>
    <rPh sb="0" eb="2">
      <t>セイカツ</t>
    </rPh>
    <rPh sb="2" eb="4">
      <t>キョウドウ</t>
    </rPh>
    <rPh sb="4" eb="6">
      <t>クミアイ</t>
    </rPh>
    <rPh sb="13" eb="16">
      <t>カブ</t>
    </rPh>
    <rPh sb="19" eb="20">
      <t>ホカ</t>
    </rPh>
    <rPh sb="20" eb="25">
      <t>ケンナイリョウハンテン</t>
    </rPh>
    <phoneticPr fontId="2"/>
  </si>
  <si>
    <t>07C016</t>
  </si>
  <si>
    <t>07C017</t>
  </si>
  <si>
    <t>07C018</t>
  </si>
  <si>
    <t>生活協同組合コープえひめ、県内量販店</t>
    <rPh sb="0" eb="2">
      <t>セイカツ</t>
    </rPh>
    <rPh sb="2" eb="6">
      <t>キョウドウクミアイ</t>
    </rPh>
    <rPh sb="13" eb="18">
      <t>ケンナイリョウハンテン</t>
    </rPh>
    <phoneticPr fontId="2"/>
  </si>
  <si>
    <t>国立大学法人愛媛大学
学長　仁科　弘重</t>
    <rPh sb="11" eb="13">
      <t>ガクチョウ</t>
    </rPh>
    <rPh sb="14" eb="16">
      <t>ニシナ</t>
    </rPh>
    <rPh sb="17" eb="19">
      <t>ヒロシゲ</t>
    </rPh>
    <phoneticPr fontId="2"/>
  </si>
  <si>
    <t>水稲(コシヒカリ、ヒノヒカリ、松山三井)</t>
    <rPh sb="15" eb="17">
      <t>マツヤマ</t>
    </rPh>
    <rPh sb="17" eb="19">
      <t>ミツイ</t>
    </rPh>
    <phoneticPr fontId="2"/>
  </si>
  <si>
    <t>07C019</t>
  </si>
  <si>
    <t>今治ヤンマー株式会社　松山支店
松山支店長　和田　美知雄</t>
    <rPh sb="16" eb="20">
      <t>マツヤマシテン</t>
    </rPh>
    <rPh sb="20" eb="21">
      <t>オサ</t>
    </rPh>
    <rPh sb="22" eb="24">
      <t>ワダ</t>
    </rPh>
    <rPh sb="25" eb="28">
      <t>ミチオ</t>
    </rPh>
    <phoneticPr fontId="2"/>
  </si>
  <si>
    <t>07C020</t>
  </si>
  <si>
    <t>07C021</t>
  </si>
  <si>
    <t>07C022</t>
  </si>
  <si>
    <t>水稲(コシヒカリ、ヒノヒカリ、あきたこまち、松山三井、クレナイモチ、にこまる、ひめの凜)</t>
  </si>
  <si>
    <t>07C023G</t>
  </si>
  <si>
    <t>水稲(ヒノヒカリ、にこまる)</t>
  </si>
  <si>
    <t>07C024</t>
  </si>
  <si>
    <t>水稲(コシヒカリ、にこまる、ひめの凜)</t>
  </si>
  <si>
    <t>07C025</t>
  </si>
  <si>
    <t>株式会社アスタクリ
代表取締役　大谷　武久</t>
    <rPh sb="0" eb="4">
      <t>カブシキガイシャ</t>
    </rPh>
    <rPh sb="10" eb="15">
      <t>ダイヒョウトリシマリヤク</t>
    </rPh>
    <rPh sb="16" eb="18">
      <t>オオタニ</t>
    </rPh>
    <rPh sb="19" eb="21">
      <t>タケヒサ</t>
    </rPh>
    <phoneticPr fontId="1"/>
  </si>
  <si>
    <t>水稲 コシヒカリ</t>
  </si>
  <si>
    <t>07C026</t>
  </si>
  <si>
    <t>こども園・学校給食等、直売等</t>
    <rPh sb="3" eb="4">
      <t>エン</t>
    </rPh>
    <rPh sb="5" eb="7">
      <t>ガッコウ</t>
    </rPh>
    <rPh sb="7" eb="9">
      <t>キュウショク</t>
    </rPh>
    <rPh sb="9" eb="10">
      <t>トウ</t>
    </rPh>
    <rPh sb="11" eb="13">
      <t>チョクバイ</t>
    </rPh>
    <rPh sb="13" eb="14">
      <t>トウ</t>
    </rPh>
    <phoneticPr fontId="2"/>
  </si>
  <si>
    <t>07C027</t>
  </si>
  <si>
    <t>07C028</t>
  </si>
  <si>
    <t>07C029</t>
  </si>
  <si>
    <t>07C030</t>
  </si>
  <si>
    <t>07C031</t>
  </si>
  <si>
    <t>水稲（にこまる）</t>
    <rPh sb="0" eb="2">
      <t>スイトウ</t>
    </rPh>
    <phoneticPr fontId="2"/>
  </si>
  <si>
    <t>07C032</t>
  </si>
  <si>
    <t>07C033</t>
  </si>
  <si>
    <t>07C034</t>
  </si>
  <si>
    <t>水稲（コシヒカリ、一般：ヒメノモチ）</t>
    <rPh sb="0" eb="2">
      <t>スイトウ</t>
    </rPh>
    <rPh sb="9" eb="11">
      <t>イッパン</t>
    </rPh>
    <phoneticPr fontId="2"/>
  </si>
  <si>
    <t>07C035</t>
  </si>
  <si>
    <t>愛媛県立大洲農業高等学校
校長　真鍋　昌嗣</t>
    <rPh sb="0" eb="4">
      <t>エヒメケンリツ</t>
    </rPh>
    <rPh sb="4" eb="12">
      <t>オオズノウギョウコウトウガッコウ</t>
    </rPh>
    <rPh sb="13" eb="15">
      <t>コウチョウ</t>
    </rPh>
    <rPh sb="16" eb="18">
      <t>マナベ</t>
    </rPh>
    <rPh sb="19" eb="21">
      <t>マサツグ</t>
    </rPh>
    <phoneticPr fontId="2"/>
  </si>
  <si>
    <t>07C036G</t>
  </si>
  <si>
    <t>節減対象農薬3割以上減・化学肥料5割以上減</t>
    <rPh sb="0" eb="6">
      <t>セツゲンタイショウノウヤク</t>
    </rPh>
    <rPh sb="7" eb="11">
      <t>ワリイジョウゲン</t>
    </rPh>
    <rPh sb="12" eb="16">
      <t>カガクヒリョウ</t>
    </rPh>
    <rPh sb="17" eb="20">
      <t>ワリイジョウ</t>
    </rPh>
    <rPh sb="20" eb="21">
      <t>ゲン</t>
    </rPh>
    <phoneticPr fontId="2"/>
  </si>
  <si>
    <t>大洲市</t>
    <rPh sb="0" eb="3">
      <t>オオズシ</t>
    </rPh>
    <phoneticPr fontId="2"/>
  </si>
  <si>
    <t>節減対象農薬不使用・化学肥料不使用</t>
    <rPh sb="0" eb="4">
      <t>セツゲンタイショウ</t>
    </rPh>
    <phoneticPr fontId="5"/>
  </si>
  <si>
    <t>節減対象農薬5割以上減・化学肥料不使用</t>
    <rPh sb="0" eb="4">
      <t>セツゲンタイショウ</t>
    </rPh>
    <phoneticPr fontId="5"/>
  </si>
  <si>
    <t>東宇和農業協同組合
代表理事組合長　石野　満章</t>
    <rPh sb="0" eb="3">
      <t>ヒガシウワ</t>
    </rPh>
    <rPh sb="3" eb="9">
      <t>ノウギョウキョウドウクミアイ</t>
    </rPh>
    <rPh sb="10" eb="17">
      <t>ダイヒョウリジクミアイチョウ</t>
    </rPh>
    <rPh sb="18" eb="20">
      <t>イシノ</t>
    </rPh>
    <rPh sb="21" eb="23">
      <t>ミツアキ</t>
    </rPh>
    <phoneticPr fontId="5"/>
  </si>
  <si>
    <t>鬼北町、松野町</t>
    <rPh sb="0" eb="1">
      <t>オニ</t>
    </rPh>
    <rPh sb="1" eb="2">
      <t>キタ</t>
    </rPh>
    <rPh sb="2" eb="3">
      <t>チョウ</t>
    </rPh>
    <rPh sb="4" eb="7">
      <t>マツノチョウ</t>
    </rPh>
    <phoneticPr fontId="5"/>
  </si>
  <si>
    <t>有限会社ワールドファーマーズ
代表取締役　森崎　正</t>
    <rPh sb="0" eb="4">
      <t>ユウゲンガイシャ</t>
    </rPh>
    <rPh sb="15" eb="20">
      <t>ダイヒョウトリシマリヤク</t>
    </rPh>
    <rPh sb="21" eb="23">
      <t>モリサキ</t>
    </rPh>
    <rPh sb="24" eb="25">
      <t>タダシ</t>
    </rPh>
    <phoneticPr fontId="5"/>
  </si>
  <si>
    <t>宇和島市、鬼北町</t>
    <rPh sb="0" eb="4">
      <t>ウワジマシ</t>
    </rPh>
    <rPh sb="5" eb="8">
      <t>キホクチョウ</t>
    </rPh>
    <phoneticPr fontId="5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</si>
  <si>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5"/>
  </si>
  <si>
    <t>農薬・化学肥料不使用農産物</t>
    <phoneticPr fontId="2"/>
  </si>
  <si>
    <t>節減対象農薬不使用・化学肥料不使用</t>
    <rPh sb="0" eb="6">
      <t>セツゲンタイショウノウヤク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2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</si>
  <si>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18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</si>
  <si>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2"/>
  </si>
  <si>
    <t>節減対象農薬3割以上減・化学肥料5割以上減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2"/>
  </si>
  <si>
    <t>節減対象農薬5割以上減・化学肥料不使用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rPh sb="16" eb="19">
      <t>フシヨウ</t>
    </rPh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</si>
  <si>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8">
      <t>ダイヒョウリジリジチョウ</t>
    </rPh>
    <rPh sb="19" eb="21">
      <t>ワタナベ</t>
    </rPh>
    <rPh sb="22" eb="23">
      <t>ヒロシ</t>
    </rPh>
    <rPh sb="23" eb="24">
      <t>チュウ</t>
    </rPh>
    <phoneticPr fontId="3"/>
  </si>
  <si>
    <t>07A072</t>
  </si>
  <si>
    <t>節減対象農薬5割以上減・化学肥料5割以上減</t>
    <rPh sb="17" eb="18">
      <t>ワリ</t>
    </rPh>
    <rPh sb="18" eb="20">
      <t>イジョウ</t>
    </rPh>
    <rPh sb="20" eb="21">
      <t>ゲン</t>
    </rPh>
    <phoneticPr fontId="2"/>
  </si>
  <si>
    <t>07A073</t>
  </si>
  <si>
    <t>今治市</t>
    <rPh sb="0" eb="2">
      <t>イマバリ</t>
    </rPh>
    <rPh sb="2" eb="3">
      <t>シ</t>
    </rPh>
    <phoneticPr fontId="2"/>
  </si>
  <si>
    <t>07A074</t>
  </si>
  <si>
    <t>節減対象農薬5割以上減・化学肥料不使用</t>
    <rPh sb="16" eb="19">
      <t>フシヨウ</t>
    </rPh>
    <phoneticPr fontId="2"/>
  </si>
  <si>
    <t>07A075</t>
  </si>
  <si>
    <t>コマツナ（ハウス　周年栽培）</t>
    <rPh sb="9" eb="11">
      <t>シュウネン</t>
    </rPh>
    <rPh sb="11" eb="13">
      <t>サイバイ</t>
    </rPh>
    <phoneticPr fontId="3"/>
  </si>
  <si>
    <t>07A076</t>
  </si>
  <si>
    <t>ミズナ（ハウス　周年栽培）</t>
    <rPh sb="8" eb="10">
      <t>シュウネン</t>
    </rPh>
    <rPh sb="10" eb="12">
      <t>サイバイ</t>
    </rPh>
    <phoneticPr fontId="3"/>
  </si>
  <si>
    <t>07A077</t>
  </si>
  <si>
    <t>株式会社嶋茶舗
代表取締役社長　嶋　直穂</t>
    <rPh sb="0" eb="4">
      <t>カブシキガイシャ</t>
    </rPh>
    <rPh sb="4" eb="5">
      <t>シマ</t>
    </rPh>
    <rPh sb="5" eb="7">
      <t>チャホ</t>
    </rPh>
    <rPh sb="8" eb="15">
      <t>ダイヒョウトリシマリヤクシャチョウ</t>
    </rPh>
    <rPh sb="16" eb="17">
      <t>シマ</t>
    </rPh>
    <rPh sb="18" eb="20">
      <t>ナオホ</t>
    </rPh>
    <phoneticPr fontId="0"/>
  </si>
  <si>
    <t>07A078</t>
  </si>
  <si>
    <t>節減対象農薬5割以上減・化学肥料不使用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6" eb="19">
      <t>フシヨウ</t>
    </rPh>
    <phoneticPr fontId="0"/>
  </si>
  <si>
    <t>07A079</t>
  </si>
  <si>
    <t>松田包装株式会社
代表取締役　松田　幸善</t>
    <rPh sb="9" eb="11">
      <t>ダイヒョウ</t>
    </rPh>
    <rPh sb="11" eb="14">
      <t>トリシマリヤク</t>
    </rPh>
    <rPh sb="15" eb="17">
      <t>マツダ</t>
    </rPh>
    <rPh sb="18" eb="19">
      <t>ユキ</t>
    </rPh>
    <rPh sb="19" eb="20">
      <t>ゼン</t>
    </rPh>
    <phoneticPr fontId="2"/>
  </si>
  <si>
    <t>07A080G</t>
  </si>
  <si>
    <t>07A081G</t>
  </si>
  <si>
    <t>07A082G</t>
  </si>
  <si>
    <t>香酸柑橘類 （レモン）</t>
  </si>
  <si>
    <t>07A083G</t>
  </si>
  <si>
    <t>えひめ中央農業協同組合
代表理事理事長　武市　佳久</t>
    <rPh sb="3" eb="5">
      <t>チュウオウ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リジチョウ</t>
    </rPh>
    <rPh sb="20" eb="22">
      <t>タケイチ</t>
    </rPh>
    <rPh sb="23" eb="25">
      <t>ヨシヒサ</t>
    </rPh>
    <phoneticPr fontId="0"/>
  </si>
  <si>
    <t>07A084</t>
  </si>
  <si>
    <t>07A085G</t>
  </si>
  <si>
    <t>農薬不使用・化学肥料不使用</t>
    <rPh sb="0" eb="5">
      <t>ノウヤクフシヨウ</t>
    </rPh>
    <rPh sb="6" eb="10">
      <t>カガクヒリョウ</t>
    </rPh>
    <rPh sb="10" eb="13">
      <t>フシヨウ</t>
    </rPh>
    <phoneticPr fontId="0"/>
  </si>
  <si>
    <t>07A086G</t>
  </si>
  <si>
    <t>07A087G</t>
  </si>
  <si>
    <t>07A088G</t>
  </si>
  <si>
    <t>節減対象農薬不使用・化学肥料不使用</t>
    <rPh sb="0" eb="2">
      <t>セツゲン</t>
    </rPh>
    <rPh sb="2" eb="4">
      <t>タイショウ</t>
    </rPh>
    <rPh sb="4" eb="6">
      <t>ノウヤク</t>
    </rPh>
    <phoneticPr fontId="2"/>
  </si>
  <si>
    <t>有限会社シトラス
代表取締役　山下　保志</t>
    <rPh sb="0" eb="4">
      <t>ユウゲンガイシャ</t>
    </rPh>
    <rPh sb="9" eb="14">
      <t>ダイヒョウトリシマリヤク</t>
    </rPh>
    <rPh sb="15" eb="17">
      <t>ヤマシタ</t>
    </rPh>
    <rPh sb="18" eb="20">
      <t>ヤスシ</t>
    </rPh>
    <phoneticPr fontId="3"/>
  </si>
  <si>
    <t>温州ミカン「極早生・早生・普通」（露地）</t>
    <rPh sb="0" eb="2">
      <t>ウンシュウ</t>
    </rPh>
    <rPh sb="6" eb="9">
      <t>ゴクワセ</t>
    </rPh>
    <rPh sb="10" eb="12">
      <t>ワセ</t>
    </rPh>
    <rPh sb="13" eb="15">
      <t>フツウ</t>
    </rPh>
    <rPh sb="17" eb="19">
      <t>ロジ</t>
    </rPh>
    <phoneticPr fontId="2"/>
  </si>
  <si>
    <t>07A089</t>
  </si>
  <si>
    <t>節減対象農薬5割以上減・化学肥料不使用</t>
    <rPh sb="0" eb="6">
      <t>セツゲンタイショウノウヤク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6" eb="19">
      <t>フシヨウ</t>
    </rPh>
    <phoneticPr fontId="2"/>
  </si>
  <si>
    <t>有限会社中川農園
代表　中川　常利</t>
    <rPh sb="0" eb="4">
      <t>ユウゲンガイシャ</t>
    </rPh>
    <rPh sb="4" eb="8">
      <t>ナカガワノウエン</t>
    </rPh>
    <rPh sb="9" eb="11">
      <t>ダイヒョウ</t>
    </rPh>
    <rPh sb="12" eb="14">
      <t>ナカガワ</t>
    </rPh>
    <rPh sb="15" eb="17">
      <t>ツネトシ</t>
    </rPh>
    <phoneticPr fontId="2"/>
  </si>
  <si>
    <t>温州みかん（早生温州）</t>
    <rPh sb="0" eb="2">
      <t>ウンシュウ</t>
    </rPh>
    <rPh sb="6" eb="10">
      <t>ワセウンシュウ</t>
    </rPh>
    <phoneticPr fontId="2"/>
  </si>
  <si>
    <t>07A090</t>
  </si>
  <si>
    <t>えひめ南農業協同組合
代表理事組合長　吉見　一弥</t>
    <rPh sb="3" eb="4">
      <t>ミナミ</t>
    </rPh>
    <rPh sb="4" eb="10">
      <t>ノウギョウキョウドウクミアイ</t>
    </rPh>
    <rPh sb="11" eb="15">
      <t>ダイヒョウリジ</t>
    </rPh>
    <rPh sb="15" eb="18">
      <t>クミアイチョウ</t>
    </rPh>
    <rPh sb="19" eb="21">
      <t>ヨシミ</t>
    </rPh>
    <rPh sb="22" eb="24">
      <t>カズヤ</t>
    </rPh>
    <phoneticPr fontId="2"/>
  </si>
  <si>
    <t>07A091</t>
  </si>
  <si>
    <t>農薬・化学肥料不使用農産物</t>
    <rPh sb="0" eb="2">
      <t>ノウヤク</t>
    </rPh>
    <rPh sb="3" eb="13">
      <t>カガクヒリョウフシヨウノウサンブツ</t>
    </rPh>
    <phoneticPr fontId="2"/>
  </si>
  <si>
    <t>愛媛県立宇和高等学校
校長　児島　万代光</t>
    <rPh sb="0" eb="4">
      <t>エヒメケンリツ</t>
    </rPh>
    <rPh sb="4" eb="10">
      <t>ウワコウトウガッコウ</t>
    </rPh>
    <rPh sb="11" eb="13">
      <t>コウチョウ</t>
    </rPh>
    <rPh sb="14" eb="16">
      <t>コジマ</t>
    </rPh>
    <rPh sb="17" eb="18">
      <t>マン</t>
    </rPh>
    <rPh sb="18" eb="19">
      <t>シロ</t>
    </rPh>
    <rPh sb="19" eb="20">
      <t>ヒカリ</t>
    </rPh>
    <phoneticPr fontId="2"/>
  </si>
  <si>
    <t>温州ミカン：早生温州(日南1号、宮川早生、興津早生）</t>
    <rPh sb="0" eb="2">
      <t>ウンシュウ</t>
    </rPh>
    <rPh sb="6" eb="10">
      <t>ワセウンシュウ</t>
    </rPh>
    <rPh sb="11" eb="13">
      <t>ニチナン</t>
    </rPh>
    <rPh sb="14" eb="15">
      <t>ゴウ</t>
    </rPh>
    <rPh sb="16" eb="20">
      <t>ミヤガワワセ</t>
    </rPh>
    <rPh sb="21" eb="25">
      <t>オキツワセ</t>
    </rPh>
    <phoneticPr fontId="2"/>
  </si>
  <si>
    <t>07A092G</t>
  </si>
  <si>
    <t>県認証農産物、県GAP農産物</t>
    <rPh sb="0" eb="6">
      <t>ケンニンショウノウサンブツ</t>
    </rPh>
    <rPh sb="7" eb="8">
      <t>ケン</t>
    </rPh>
    <rPh sb="11" eb="14">
      <t>ノウサンブツ</t>
    </rPh>
    <phoneticPr fontId="2"/>
  </si>
  <si>
    <t>節減対象農薬3割以上減・化学肥料3割以上減</t>
    <rPh sb="17" eb="18">
      <t>ワリ</t>
    </rPh>
    <rPh sb="18" eb="20">
      <t>イジョウ</t>
    </rPh>
    <rPh sb="20" eb="21">
      <t>ゲン</t>
    </rPh>
    <phoneticPr fontId="2"/>
  </si>
  <si>
    <t>中晩柑類（愛媛果試第28号、はれひめ、清家ネーブル、白柳ネーブル、紅八朔、甘平、土佐文旦、不知火、せとか、清見、タロッコ、河内晩柑）</t>
    <rPh sb="0" eb="3">
      <t>チュウバンカン</t>
    </rPh>
    <rPh sb="3" eb="4">
      <t>ルイ</t>
    </rPh>
    <rPh sb="5" eb="10">
      <t>エヒメカシダイ</t>
    </rPh>
    <rPh sb="12" eb="13">
      <t>ゴウ</t>
    </rPh>
    <rPh sb="19" eb="21">
      <t>セイケ</t>
    </rPh>
    <rPh sb="26" eb="28">
      <t>ハクリュウ</t>
    </rPh>
    <rPh sb="33" eb="36">
      <t>ベニハッサク</t>
    </rPh>
    <rPh sb="37" eb="39">
      <t>アマヒラ</t>
    </rPh>
    <rPh sb="40" eb="44">
      <t>トサブンタン</t>
    </rPh>
    <rPh sb="45" eb="48">
      <t>シラヌイ</t>
    </rPh>
    <rPh sb="53" eb="55">
      <t>キヨミ</t>
    </rPh>
    <rPh sb="61" eb="65">
      <t>カワチバンカン</t>
    </rPh>
    <phoneticPr fontId="2"/>
  </si>
  <si>
    <t>07A093G</t>
  </si>
  <si>
    <t>愛媛県立北宇和高等学校
校長　平野　宗義</t>
    <rPh sb="0" eb="4">
      <t>エヒメケンリツ</t>
    </rPh>
    <rPh sb="4" eb="5">
      <t>キタ</t>
    </rPh>
    <rPh sb="5" eb="11">
      <t>ウワコウトウガッコウ</t>
    </rPh>
    <rPh sb="12" eb="14">
      <t>コウチョウ</t>
    </rPh>
    <rPh sb="15" eb="17">
      <t>ヒラノ</t>
    </rPh>
    <rPh sb="18" eb="20">
      <t>ムネヨシ</t>
    </rPh>
    <phoneticPr fontId="2"/>
  </si>
  <si>
    <t>野菜</t>
    <rPh sb="0" eb="2">
      <t>ヤサイ</t>
    </rPh>
    <phoneticPr fontId="2"/>
  </si>
  <si>
    <t>スイートコーン</t>
  </si>
  <si>
    <t>07A094G</t>
  </si>
  <si>
    <t>〒792-0017</t>
  </si>
  <si>
    <t>えひめ中央農業協同組合
代表理事理事長　武市　佳久</t>
    <rPh sb="20" eb="22">
      <t>タケイチ</t>
    </rPh>
    <rPh sb="23" eb="25">
      <t>ヨシヒサ</t>
    </rPh>
    <phoneticPr fontId="2"/>
  </si>
  <si>
    <t>愛媛大学附属高等学校
校長　吉村　直道</t>
    <rPh sb="11" eb="13">
      <t>コウチョウ</t>
    </rPh>
    <rPh sb="14" eb="16">
      <t>ヨシムラ</t>
    </rPh>
    <rPh sb="17" eb="19">
      <t>ナオミチ</t>
    </rPh>
    <phoneticPr fontId="2"/>
  </si>
  <si>
    <t>07B119</t>
  </si>
  <si>
    <t>07C037</t>
    <phoneticPr fontId="2"/>
  </si>
  <si>
    <t>本校農産物直売所、本校オンラインショップ</t>
    <rPh sb="0" eb="2">
      <t>ホンコウ</t>
    </rPh>
    <rPh sb="2" eb="4">
      <t>ノウサン</t>
    </rPh>
    <rPh sb="4" eb="5">
      <t>ブツ</t>
    </rPh>
    <rPh sb="5" eb="7">
      <t>チョクバイ</t>
    </rPh>
    <rPh sb="7" eb="8">
      <t>ショ</t>
    </rPh>
    <rPh sb="9" eb="11">
      <t>ホンコウ</t>
    </rPh>
    <phoneticPr fontId="2"/>
  </si>
  <si>
    <t>07B122G</t>
  </si>
  <si>
    <t>07B123G</t>
  </si>
  <si>
    <t>07B124G</t>
  </si>
  <si>
    <t>07B132</t>
  </si>
  <si>
    <t>果樹園芸師　門屋　誠</t>
    <rPh sb="0" eb="5">
      <t>カジュエンゲイシ</t>
    </rPh>
    <rPh sb="6" eb="8">
      <t>カドヤ</t>
    </rPh>
    <rPh sb="9" eb="10">
      <t>マコト</t>
    </rPh>
    <phoneticPr fontId="2"/>
  </si>
  <si>
    <t>太陽市、エフ・マルシェ</t>
    <rPh sb="0" eb="3">
      <t>タイヨウイチ</t>
    </rPh>
    <phoneticPr fontId="2"/>
  </si>
  <si>
    <t>松下　丈権</t>
    <rPh sb="0" eb="2">
      <t>マツシタ</t>
    </rPh>
    <rPh sb="3" eb="4">
      <t>ジョウ</t>
    </rPh>
    <rPh sb="4" eb="5">
      <t>ケン</t>
    </rPh>
    <phoneticPr fontId="2"/>
  </si>
  <si>
    <t>無茶々園</t>
    <rPh sb="0" eb="2">
      <t>ムチャ</t>
    </rPh>
    <rPh sb="3" eb="4">
      <t>エン</t>
    </rPh>
    <phoneticPr fontId="2"/>
  </si>
  <si>
    <t>有限会社シトラス、地元スーパー産直</t>
    <rPh sb="0" eb="4">
      <t>ユウゲンガイシャ</t>
    </rPh>
    <rPh sb="9" eb="11">
      <t>ジモト</t>
    </rPh>
    <rPh sb="15" eb="17">
      <t>サンチョク</t>
    </rPh>
    <phoneticPr fontId="2"/>
  </si>
  <si>
    <t>07B134</t>
  </si>
  <si>
    <t>07B135</t>
  </si>
  <si>
    <t>児玉　計美</t>
  </si>
  <si>
    <t>株式会社UCF</t>
  </si>
  <si>
    <t>代表取締役　細川　陽一</t>
  </si>
  <si>
    <t>07B105</t>
  </si>
  <si>
    <t>ECサイト、直売所（周ちゃん広場、DCM周桑店）</t>
    <rPh sb="6" eb="8">
      <t>チョクバイ</t>
    </rPh>
    <rPh sb="8" eb="9">
      <t>ショ</t>
    </rPh>
    <rPh sb="10" eb="11">
      <t>シュウ</t>
    </rPh>
    <rPh sb="14" eb="16">
      <t>ヒロバ</t>
    </rPh>
    <rPh sb="20" eb="22">
      <t>シュウソウ</t>
    </rPh>
    <rPh sb="22" eb="23">
      <t>テン</t>
    </rPh>
    <phoneticPr fontId="2"/>
  </si>
  <si>
    <t>京阪神市場、県内市場</t>
    <rPh sb="0" eb="5">
      <t>ケイハンシンシジョウ</t>
    </rPh>
    <rPh sb="6" eb="10">
      <t>ケンナイシジョウ</t>
    </rPh>
    <phoneticPr fontId="2"/>
  </si>
  <si>
    <t>07B113</t>
  </si>
  <si>
    <t>白葱部会</t>
    <rPh sb="0" eb="4">
      <t>シロネギブカイ</t>
    </rPh>
    <phoneticPr fontId="2"/>
  </si>
  <si>
    <t>副部会長　高須賀　瑞夫</t>
    <rPh sb="0" eb="1">
      <t>フク</t>
    </rPh>
    <rPh sb="1" eb="4">
      <t>ブカイチョウ</t>
    </rPh>
    <rPh sb="5" eb="8">
      <t>タカスカ</t>
    </rPh>
    <rPh sb="9" eb="11">
      <t>ミズオ</t>
    </rPh>
    <phoneticPr fontId="2"/>
  </si>
  <si>
    <t>07B125G</t>
  </si>
  <si>
    <t>07B126G</t>
  </si>
  <si>
    <t>JA全農えひめ</t>
    <rPh sb="2" eb="4">
      <t>ゼンノウ</t>
    </rPh>
    <phoneticPr fontId="2"/>
  </si>
  <si>
    <t>砂田　虎善、越智　明</t>
    <rPh sb="0" eb="2">
      <t>スナダ</t>
    </rPh>
    <rPh sb="3" eb="4">
      <t>トラ</t>
    </rPh>
    <rPh sb="4" eb="5">
      <t>ゼン</t>
    </rPh>
    <rPh sb="6" eb="8">
      <t>オチ</t>
    </rPh>
    <rPh sb="9" eb="10">
      <t>アキラ</t>
    </rPh>
    <phoneticPr fontId="2"/>
  </si>
  <si>
    <t>07B106</t>
  </si>
  <si>
    <t>07B120</t>
  </si>
  <si>
    <t>愛媛大学附属高等学校</t>
    <rPh sb="0" eb="2">
      <t>エヒメ</t>
    </rPh>
    <rPh sb="2" eb="4">
      <t>ダイガク</t>
    </rPh>
    <rPh sb="4" eb="6">
      <t>フゾク</t>
    </rPh>
    <rPh sb="6" eb="8">
      <t>コウトウ</t>
    </rPh>
    <rPh sb="8" eb="10">
      <t>ガッコウ</t>
    </rPh>
    <phoneticPr fontId="2"/>
  </si>
  <si>
    <t>教諭　横山　泰士</t>
    <rPh sb="0" eb="2">
      <t>キョウユ</t>
    </rPh>
    <rPh sb="3" eb="5">
      <t>ヨコヤマ</t>
    </rPh>
    <rPh sb="6" eb="8">
      <t>タイシ</t>
    </rPh>
    <phoneticPr fontId="2"/>
  </si>
  <si>
    <t>水本　晶久</t>
    <rPh sb="0" eb="2">
      <t>ミズモト</t>
    </rPh>
    <rPh sb="3" eb="5">
      <t>アキヒサ</t>
    </rPh>
    <phoneticPr fontId="2"/>
  </si>
  <si>
    <t>校内販売、本校オンラインショップ</t>
    <rPh sb="0" eb="4">
      <t>コウナイハンバイ</t>
    </rPh>
    <rPh sb="5" eb="7">
      <t>ホンコウ</t>
    </rPh>
    <phoneticPr fontId="2"/>
  </si>
  <si>
    <t>SNN松山センター、松山米穀卸</t>
    <rPh sb="3" eb="5">
      <t>マツヤマ</t>
    </rPh>
    <rPh sb="10" eb="15">
      <t>マツヤマベイコクオロシ</t>
    </rPh>
    <phoneticPr fontId="2"/>
  </si>
  <si>
    <t>当方直売所、伊予三島中央青果</t>
    <rPh sb="0" eb="5">
      <t>トウホウチョクバイショ</t>
    </rPh>
    <rPh sb="6" eb="10">
      <t>イヨミシマ</t>
    </rPh>
    <rPh sb="10" eb="14">
      <t>チュウオウセイカ</t>
    </rPh>
    <phoneticPr fontId="2"/>
  </si>
  <si>
    <t>岡部　尚樹</t>
    <rPh sb="0" eb="2">
      <t>オカベ</t>
    </rPh>
    <rPh sb="3" eb="5">
      <t>ナオキ</t>
    </rPh>
    <phoneticPr fontId="2"/>
  </si>
  <si>
    <t>07B107</t>
  </si>
  <si>
    <t>07B108</t>
  </si>
  <si>
    <t>07B109</t>
  </si>
  <si>
    <t>07B114</t>
  </si>
  <si>
    <t>07B115</t>
  </si>
  <si>
    <t>07B116</t>
  </si>
  <si>
    <t>くぼなか農園株式会社</t>
    <rPh sb="4" eb="6">
      <t>ノウエン</t>
    </rPh>
    <rPh sb="6" eb="10">
      <t>カブシキカイシャ</t>
    </rPh>
    <phoneticPr fontId="2"/>
  </si>
  <si>
    <t>代表取締役　窪中　良樹</t>
    <rPh sb="0" eb="2">
      <t>ダイヒョウ</t>
    </rPh>
    <rPh sb="2" eb="5">
      <t>トリシマリヤク</t>
    </rPh>
    <rPh sb="6" eb="7">
      <t>クボ</t>
    </rPh>
    <rPh sb="7" eb="8">
      <t>ナカ</t>
    </rPh>
    <rPh sb="9" eb="11">
      <t>ヨシキ</t>
    </rPh>
    <phoneticPr fontId="2"/>
  </si>
  <si>
    <t>はしもと農園</t>
    <rPh sb="4" eb="6">
      <t>ノウエン</t>
    </rPh>
    <phoneticPr fontId="2"/>
  </si>
  <si>
    <t>橋本　秀志</t>
    <rPh sb="0" eb="2">
      <t>ハシモト</t>
    </rPh>
    <rPh sb="3" eb="5">
      <t>ヒデシ</t>
    </rPh>
    <phoneticPr fontId="2"/>
  </si>
  <si>
    <t>松一青果</t>
    <rPh sb="0" eb="2">
      <t>マツイチ</t>
    </rPh>
    <rPh sb="2" eb="4">
      <t>セイカ</t>
    </rPh>
    <phoneticPr fontId="2"/>
  </si>
  <si>
    <t>松一青果、市場（伊予市）、フジ</t>
    <rPh sb="0" eb="1">
      <t>マツ</t>
    </rPh>
    <rPh sb="1" eb="2">
      <t>ハジメ</t>
    </rPh>
    <rPh sb="2" eb="4">
      <t>セイカ</t>
    </rPh>
    <rPh sb="5" eb="7">
      <t>イチバ</t>
    </rPh>
    <rPh sb="8" eb="10">
      <t>イヨ</t>
    </rPh>
    <rPh sb="10" eb="11">
      <t>シ</t>
    </rPh>
    <phoneticPr fontId="2"/>
  </si>
  <si>
    <t>市場（伊予市）、松一青果</t>
    <rPh sb="0" eb="2">
      <t>イチバ</t>
    </rPh>
    <rPh sb="3" eb="6">
      <t>イヨシ</t>
    </rPh>
    <rPh sb="8" eb="9">
      <t>マツ</t>
    </rPh>
    <rPh sb="9" eb="10">
      <t>ハジメ</t>
    </rPh>
    <rPh sb="10" eb="12">
      <t>セイカ</t>
    </rPh>
    <phoneticPr fontId="2"/>
  </si>
  <si>
    <t>太陽市、いよっこら、町家</t>
    <rPh sb="0" eb="2">
      <t>タイヨウ</t>
    </rPh>
    <rPh sb="2" eb="3">
      <t>イチ</t>
    </rPh>
    <rPh sb="10" eb="12">
      <t>チョウカ</t>
    </rPh>
    <phoneticPr fontId="2"/>
  </si>
  <si>
    <t>07B127G</t>
  </si>
  <si>
    <t>07B128G</t>
  </si>
  <si>
    <t>07B129G</t>
  </si>
  <si>
    <t>07B130G</t>
  </si>
  <si>
    <t>07B137</t>
  </si>
  <si>
    <t>中田　貴明</t>
    <rPh sb="0" eb="2">
      <t>ナカタ</t>
    </rPh>
    <rPh sb="3" eb="5">
      <t>タカアキ</t>
    </rPh>
    <phoneticPr fontId="2"/>
  </si>
  <si>
    <t>一般社団法人愛媛県観光物産協会、松山青果</t>
    <rPh sb="0" eb="6">
      <t>イッパンシャダンホウジン</t>
    </rPh>
    <rPh sb="6" eb="9">
      <t>エヒメケン</t>
    </rPh>
    <rPh sb="9" eb="15">
      <t>カンコウブッサンキョウカイ</t>
    </rPh>
    <rPh sb="16" eb="18">
      <t>マツヤマ</t>
    </rPh>
    <rPh sb="18" eb="20">
      <t>セイカ</t>
    </rPh>
    <phoneticPr fontId="2"/>
  </si>
  <si>
    <t>地元産直、個人販売</t>
    <rPh sb="0" eb="2">
      <t>ジモト</t>
    </rPh>
    <rPh sb="2" eb="4">
      <t>サンチョク</t>
    </rPh>
    <rPh sb="5" eb="9">
      <t>コジンハンバイ</t>
    </rPh>
    <phoneticPr fontId="2"/>
  </si>
  <si>
    <t>07B136</t>
  </si>
  <si>
    <t>株式会社あかまつ農園</t>
    <rPh sb="0" eb="4">
      <t>カブシキガイシャ</t>
    </rPh>
    <rPh sb="8" eb="10">
      <t>ノウエン</t>
    </rPh>
    <phoneticPr fontId="2"/>
  </si>
  <si>
    <t>07B110</t>
  </si>
  <si>
    <t>07B111</t>
  </si>
  <si>
    <t>07B112</t>
  </si>
  <si>
    <t>武田　義臣</t>
    <rPh sb="0" eb="2">
      <t>タケダ</t>
    </rPh>
    <rPh sb="3" eb="5">
      <t>ヨシオミ</t>
    </rPh>
    <phoneticPr fontId="2"/>
  </si>
  <si>
    <t>宇高　浩二</t>
    <rPh sb="0" eb="2">
      <t>ウダカ</t>
    </rPh>
    <rPh sb="3" eb="5">
      <t>コウジ</t>
    </rPh>
    <phoneticPr fontId="2"/>
  </si>
  <si>
    <t>直売所（周ちゃん広場、そごうマート三津屋店他）</t>
    <rPh sb="0" eb="3">
      <t>チョクバイショ</t>
    </rPh>
    <rPh sb="4" eb="5">
      <t>シュウ</t>
    </rPh>
    <rPh sb="8" eb="10">
      <t>ヒロバ</t>
    </rPh>
    <rPh sb="17" eb="21">
      <t>ミツヤテン</t>
    </rPh>
    <rPh sb="21" eb="22">
      <t>ホカ</t>
    </rPh>
    <phoneticPr fontId="2"/>
  </si>
  <si>
    <t>直売所（さいさいきて屋）、スーパー（サニーマート、セブンスター）</t>
    <rPh sb="0" eb="3">
      <t>チョクバイショ</t>
    </rPh>
    <rPh sb="10" eb="11">
      <t>ヤ</t>
    </rPh>
    <phoneticPr fontId="2"/>
  </si>
  <si>
    <t>県内直売所</t>
    <rPh sb="0" eb="5">
      <t>ケンナイチョクバイショ</t>
    </rPh>
    <phoneticPr fontId="2"/>
  </si>
  <si>
    <t>07B117</t>
  </si>
  <si>
    <t>07B118</t>
  </si>
  <si>
    <t>アユーラステーション松山</t>
    <rPh sb="10" eb="12">
      <t>マツヤマ</t>
    </rPh>
    <phoneticPr fontId="2"/>
  </si>
  <si>
    <t>北村　靖子</t>
    <rPh sb="0" eb="2">
      <t>キタムラ</t>
    </rPh>
    <rPh sb="3" eb="5">
      <t>ヤスコ</t>
    </rPh>
    <phoneticPr fontId="2"/>
  </si>
  <si>
    <t>伊予農産株式会社
代表取締役　山内　栄</t>
    <rPh sb="4" eb="8">
      <t>カブシキガイシャ</t>
    </rPh>
    <rPh sb="9" eb="13">
      <t>ダイヒョウトリシマリ</t>
    </rPh>
    <rPh sb="13" eb="14">
      <t>ヤク</t>
    </rPh>
    <rPh sb="15" eb="17">
      <t>ヤマウチ</t>
    </rPh>
    <rPh sb="18" eb="19">
      <t>サカエ</t>
    </rPh>
    <phoneticPr fontId="2"/>
  </si>
  <si>
    <t>果樹</t>
    <rPh sb="0" eb="2">
      <t>カジュ</t>
    </rPh>
    <phoneticPr fontId="5"/>
  </si>
  <si>
    <t>中晩柑類：愛媛果試第28号（ハウス）</t>
    <rPh sb="0" eb="3">
      <t>チュウバンカン</t>
    </rPh>
    <rPh sb="3" eb="4">
      <t>ルイ</t>
    </rPh>
    <rPh sb="5" eb="7">
      <t>エヒメ</t>
    </rPh>
    <rPh sb="7" eb="8">
      <t>ハテ</t>
    </rPh>
    <rPh sb="8" eb="9">
      <t>タメシ</t>
    </rPh>
    <rPh sb="9" eb="10">
      <t>ダイ</t>
    </rPh>
    <rPh sb="12" eb="13">
      <t>ゴウ</t>
    </rPh>
    <phoneticPr fontId="18"/>
  </si>
  <si>
    <t>07A095</t>
  </si>
  <si>
    <t>節減対象農薬5割以上減・化学肥料5割以上減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7" eb="20">
      <t>ワリイジョウ</t>
    </rPh>
    <rPh sb="20" eb="21">
      <t>ゲン</t>
    </rPh>
    <phoneticPr fontId="0"/>
  </si>
  <si>
    <t>上島町</t>
    <rPh sb="0" eb="2">
      <t>カミジマ</t>
    </rPh>
    <rPh sb="2" eb="3">
      <t>マチ</t>
    </rPh>
    <phoneticPr fontId="5"/>
  </si>
  <si>
    <t>香酸柑橘類：レモン（ハウス）</t>
    <rPh sb="0" eb="1">
      <t>コウ</t>
    </rPh>
    <rPh sb="1" eb="2">
      <t>サン</t>
    </rPh>
    <rPh sb="2" eb="4">
      <t>カンキツ</t>
    </rPh>
    <rPh sb="4" eb="5">
      <t>ルイ</t>
    </rPh>
    <phoneticPr fontId="18"/>
  </si>
  <si>
    <t>07A096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</si>
  <si>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8">
      <t>ダイヒョウリジリジチョウ</t>
    </rPh>
    <rPh sb="19" eb="21">
      <t>ワタナベ</t>
    </rPh>
    <rPh sb="22" eb="24">
      <t>ヒロタダ</t>
    </rPh>
    <phoneticPr fontId="5"/>
  </si>
  <si>
    <t>温州みかん（早生・普通）</t>
    <rPh sb="0" eb="2">
      <t>ウンシュウ</t>
    </rPh>
    <rPh sb="6" eb="8">
      <t>ワセ</t>
    </rPh>
    <rPh sb="9" eb="11">
      <t>フツウ</t>
    </rPh>
    <phoneticPr fontId="5"/>
  </si>
  <si>
    <t>07A097</t>
  </si>
  <si>
    <t>今治市</t>
    <rPh sb="0" eb="3">
      <t>イマバリシ</t>
    </rPh>
    <phoneticPr fontId="5"/>
  </si>
  <si>
    <t>香酸柑橘類（ユズ）</t>
    <rPh sb="0" eb="5">
      <t>コウサンカンキツルイ</t>
    </rPh>
    <phoneticPr fontId="5"/>
  </si>
  <si>
    <t>07A098</t>
  </si>
  <si>
    <t>節減対象農薬5割以上減・化学肥料不使用</t>
    <rPh sb="16" eb="19">
      <t>フシヨウ</t>
    </rPh>
    <phoneticPr fontId="18"/>
  </si>
  <si>
    <t>ホウレンソウ（ハウス　周年栽培）</t>
    <rPh sb="11" eb="13">
      <t>シュウネン</t>
    </rPh>
    <rPh sb="13" eb="15">
      <t>サイバイ</t>
    </rPh>
    <phoneticPr fontId="18"/>
  </si>
  <si>
    <t>07A099</t>
  </si>
  <si>
    <t>今治市</t>
    <rPh sb="0" eb="3">
      <t>イマバリシ</t>
    </rPh>
    <phoneticPr fontId="18"/>
  </si>
  <si>
    <t>チンゲンサイ（ハウス　周年栽培）</t>
    <rPh sb="11" eb="13">
      <t>シュウネン</t>
    </rPh>
    <rPh sb="13" eb="15">
      <t>サイバイ</t>
    </rPh>
    <phoneticPr fontId="18"/>
  </si>
  <si>
    <t>07A100</t>
  </si>
  <si>
    <t>農薬・化学肥料不使用農産物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18"/>
  </si>
  <si>
    <t>コマツナ（ハウス　周年栽培）</t>
    <rPh sb="9" eb="11">
      <t>シュウネン</t>
    </rPh>
    <rPh sb="11" eb="13">
      <t>サイバイ</t>
    </rPh>
    <phoneticPr fontId="18"/>
  </si>
  <si>
    <t>07A101</t>
  </si>
  <si>
    <t>ミズナ（ハウス　周年栽培）</t>
    <rPh sb="8" eb="10">
      <t>シュウネン</t>
    </rPh>
    <rPh sb="10" eb="12">
      <t>サイバイ</t>
    </rPh>
    <phoneticPr fontId="18"/>
  </si>
  <si>
    <t>07A102</t>
  </si>
  <si>
    <t>07A103</t>
  </si>
  <si>
    <t>農薬・化学肥料不使用農産物</t>
    <rPh sb="0" eb="2">
      <t>ノウヤク</t>
    </rPh>
    <rPh sb="3" eb="7">
      <t>カガクヒリョウ</t>
    </rPh>
    <rPh sb="7" eb="13">
      <t>フシヨウノウサンブツ</t>
    </rPh>
    <phoneticPr fontId="0"/>
  </si>
  <si>
    <t>株式会社オレンジフーズ
代表取締役　田那部　光代</t>
    <rPh sb="0" eb="4">
      <t>カブシキガイシャ</t>
    </rPh>
    <phoneticPr fontId="2"/>
  </si>
  <si>
    <t>07A104</t>
  </si>
  <si>
    <t>07A105</t>
  </si>
  <si>
    <t>節減対象農薬5割以上減・化学肥料5割以上減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7" eb="21">
      <t>ワリイジョウゲン</t>
    </rPh>
    <phoneticPr fontId="0"/>
  </si>
  <si>
    <t>温州みかん（宮川早生・露地栽培）</t>
    <rPh sb="0" eb="2">
      <t>ウンシュウ</t>
    </rPh>
    <rPh sb="6" eb="10">
      <t>ミヤガワワセ</t>
    </rPh>
    <rPh sb="11" eb="13">
      <t>ロジ</t>
    </rPh>
    <rPh sb="13" eb="15">
      <t>サイバイ</t>
    </rPh>
    <phoneticPr fontId="2"/>
  </si>
  <si>
    <t>07A106</t>
  </si>
  <si>
    <t>伊方町</t>
    <rPh sb="0" eb="3">
      <t>イカタチョウ</t>
    </rPh>
    <phoneticPr fontId="12"/>
  </si>
  <si>
    <t>株式会社今治デパート　ショッピングセンター保内店
店長　河野　一男</t>
    <rPh sb="0" eb="4">
      <t>カブシキガイシャ</t>
    </rPh>
    <rPh sb="4" eb="6">
      <t>イマバリ</t>
    </rPh>
    <rPh sb="21" eb="24">
      <t>ホナイテン</t>
    </rPh>
    <rPh sb="25" eb="27">
      <t>テンチョウ</t>
    </rPh>
    <rPh sb="28" eb="30">
      <t>コウノ</t>
    </rPh>
    <rPh sb="31" eb="33">
      <t>カズオ</t>
    </rPh>
    <phoneticPr fontId="2"/>
  </si>
  <si>
    <t>温州みかん（早生温州、普通温州・露地栽培）</t>
    <rPh sb="0" eb="2">
      <t>ウンシュウ</t>
    </rPh>
    <rPh sb="6" eb="8">
      <t>ワセ</t>
    </rPh>
    <rPh sb="8" eb="10">
      <t>ウンシュウ</t>
    </rPh>
    <rPh sb="11" eb="13">
      <t>フツウ</t>
    </rPh>
    <rPh sb="13" eb="15">
      <t>ウンシュウ</t>
    </rPh>
    <rPh sb="16" eb="20">
      <t>ロジサイバイ</t>
    </rPh>
    <phoneticPr fontId="2"/>
  </si>
  <si>
    <t>07A107</t>
  </si>
  <si>
    <t>宇和島市</t>
    <rPh sb="0" eb="4">
      <t>ウワジマシ</t>
    </rPh>
    <phoneticPr fontId="12"/>
  </si>
  <si>
    <t>有限会社シトラス
代表取締役　山下　保志</t>
    <rPh sb="0" eb="4">
      <t>ユウゲンガイシャ</t>
    </rPh>
    <phoneticPr fontId="2"/>
  </si>
  <si>
    <t>中晩柑類（ポンカン・露地栽培）</t>
    <rPh sb="0" eb="3">
      <t>チュウバンカン</t>
    </rPh>
    <rPh sb="3" eb="4">
      <t>ルイ</t>
    </rPh>
    <rPh sb="10" eb="12">
      <t>ロジ</t>
    </rPh>
    <rPh sb="12" eb="14">
      <t>サイバイ</t>
    </rPh>
    <phoneticPr fontId="2"/>
  </si>
  <si>
    <t>07A108</t>
  </si>
  <si>
    <t>中晩柑類（伊予柑・露地栽培）</t>
    <rPh sb="0" eb="3">
      <t>チュウバンカン</t>
    </rPh>
    <rPh sb="3" eb="4">
      <t>ルイ</t>
    </rPh>
    <rPh sb="5" eb="8">
      <t>イヨカン</t>
    </rPh>
    <rPh sb="9" eb="11">
      <t>ロジ</t>
    </rPh>
    <rPh sb="11" eb="13">
      <t>サイバイ</t>
    </rPh>
    <phoneticPr fontId="2"/>
  </si>
  <si>
    <t>07A109</t>
  </si>
  <si>
    <t>中晩柑類（不知火・露地栽培）</t>
    <rPh sb="0" eb="3">
      <t>チュウバンカン</t>
    </rPh>
    <rPh sb="3" eb="4">
      <t>ルイ</t>
    </rPh>
    <rPh sb="5" eb="8">
      <t>シラヌイ</t>
    </rPh>
    <rPh sb="9" eb="13">
      <t>ロジサイバイ</t>
    </rPh>
    <phoneticPr fontId="2"/>
  </si>
  <si>
    <t>07A110</t>
  </si>
  <si>
    <t>伊藤　孝司</t>
    <rPh sb="0" eb="2">
      <t>イトウ</t>
    </rPh>
    <rPh sb="3" eb="5">
      <t>タカシ</t>
    </rPh>
    <phoneticPr fontId="2"/>
  </si>
  <si>
    <t>07B140</t>
  </si>
  <si>
    <t>07B141</t>
  </si>
  <si>
    <t>07B142</t>
  </si>
  <si>
    <t>07B143</t>
  </si>
  <si>
    <t>07B138</t>
  </si>
  <si>
    <t>07B139G</t>
  </si>
  <si>
    <t>JA東予園芸　楽しみ市</t>
    <rPh sb="2" eb="6">
      <t>トウヨエンゲイ</t>
    </rPh>
    <rPh sb="7" eb="8">
      <t>タノ</t>
    </rPh>
    <rPh sb="10" eb="11">
      <t>イチ</t>
    </rPh>
    <phoneticPr fontId="2"/>
  </si>
  <si>
    <t>寺尾　悟志</t>
    <rPh sb="0" eb="2">
      <t>テラオ</t>
    </rPh>
    <rPh sb="3" eb="5">
      <t>サトシ</t>
    </rPh>
    <phoneticPr fontId="2"/>
  </si>
  <si>
    <t>愛媛県立丹原高等学校</t>
    <rPh sb="0" eb="4">
      <t>エヒメケンリツ</t>
    </rPh>
    <rPh sb="4" eb="10">
      <t>タンバラコウトウガッコウ</t>
    </rPh>
    <phoneticPr fontId="2"/>
  </si>
  <si>
    <t>実習助手　佐伯　憲士郎</t>
    <rPh sb="0" eb="4">
      <t>ジッシュウジョシュ</t>
    </rPh>
    <rPh sb="5" eb="7">
      <t>サイキ</t>
    </rPh>
    <rPh sb="8" eb="9">
      <t>ケン</t>
    </rPh>
    <rPh sb="9" eb="10">
      <t>シ</t>
    </rPh>
    <rPh sb="10" eb="11">
      <t>ロウ</t>
    </rPh>
    <phoneticPr fontId="2"/>
  </si>
  <si>
    <t>07B144</t>
  </si>
  <si>
    <t>07B145</t>
  </si>
  <si>
    <t>農事組合法人ほのぼの農園</t>
    <rPh sb="0" eb="6">
      <t>ノウジクミアイホウジン</t>
    </rPh>
    <rPh sb="10" eb="12">
      <t>ノウエン</t>
    </rPh>
    <phoneticPr fontId="2"/>
  </si>
  <si>
    <t>代表理事　髙市　眞一</t>
    <rPh sb="0" eb="4">
      <t>ダイヒョウリジ</t>
    </rPh>
    <rPh sb="5" eb="7">
      <t>タカイチ</t>
    </rPh>
    <rPh sb="8" eb="10">
      <t>シンイチ</t>
    </rPh>
    <phoneticPr fontId="2"/>
  </si>
  <si>
    <t>和泉農園</t>
    <rPh sb="0" eb="4">
      <t>イズミノウエン</t>
    </rPh>
    <phoneticPr fontId="2"/>
  </si>
  <si>
    <t>和泉　康平</t>
    <rPh sb="0" eb="2">
      <t>イズミ</t>
    </rPh>
    <rPh sb="3" eb="5">
      <t>コウヘイ</t>
    </rPh>
    <phoneticPr fontId="2"/>
  </si>
  <si>
    <t>07B146G</t>
  </si>
  <si>
    <t>07B147</t>
  </si>
  <si>
    <t>07B148</t>
  </si>
  <si>
    <t>07B149</t>
  </si>
  <si>
    <t>愛媛大学農学部附属農場</t>
    <rPh sb="0" eb="4">
      <t>エヒメダイガク</t>
    </rPh>
    <rPh sb="4" eb="7">
      <t>ノウガクブ</t>
    </rPh>
    <rPh sb="7" eb="9">
      <t>フゾク</t>
    </rPh>
    <rPh sb="9" eb="11">
      <t>ノウジョウ</t>
    </rPh>
    <phoneticPr fontId="2"/>
  </si>
  <si>
    <t>技術専門職員　河野　貴幸</t>
    <rPh sb="0" eb="6">
      <t>ギジュツセンモンショクイン</t>
    </rPh>
    <rPh sb="7" eb="9">
      <t>コウノ</t>
    </rPh>
    <rPh sb="10" eb="12">
      <t>タカユキ</t>
    </rPh>
    <phoneticPr fontId="2"/>
  </si>
  <si>
    <t>森　茂喜</t>
    <rPh sb="0" eb="1">
      <t>モリ</t>
    </rPh>
    <rPh sb="2" eb="3">
      <t>シゲル</t>
    </rPh>
    <rPh sb="3" eb="4">
      <t>キ</t>
    </rPh>
    <phoneticPr fontId="2"/>
  </si>
  <si>
    <t>直販、オーガニック食品店等</t>
    <rPh sb="0" eb="2">
      <t>チョクハン</t>
    </rPh>
    <rPh sb="9" eb="11">
      <t>ショクヒン</t>
    </rPh>
    <rPh sb="11" eb="12">
      <t>ミセ</t>
    </rPh>
    <rPh sb="12" eb="13">
      <t>トウ</t>
    </rPh>
    <phoneticPr fontId="2"/>
  </si>
  <si>
    <t>愛媛県業者</t>
    <rPh sb="0" eb="5">
      <t>エヒメケンギョウシャ</t>
    </rPh>
    <phoneticPr fontId="2"/>
  </si>
  <si>
    <t>県内市場、四国青果、インターネット</t>
    <rPh sb="0" eb="4">
      <t>ケンナイシジョウ</t>
    </rPh>
    <rPh sb="5" eb="9">
      <t>シコクセイカ</t>
    </rPh>
    <phoneticPr fontId="2"/>
  </si>
  <si>
    <t>07B154</t>
  </si>
  <si>
    <t>07B155</t>
  </si>
  <si>
    <t>07B150G</t>
  </si>
  <si>
    <t>07B151G</t>
  </si>
  <si>
    <t>07B152G</t>
  </si>
  <si>
    <t>07B153</t>
  </si>
  <si>
    <t>太陽市、道後たま屋、柴又たま屋、直接販売</t>
    <rPh sb="0" eb="2">
      <t>タイヨウ</t>
    </rPh>
    <rPh sb="2" eb="3">
      <t>イチ</t>
    </rPh>
    <rPh sb="4" eb="6">
      <t>ドウゴ</t>
    </rPh>
    <rPh sb="8" eb="9">
      <t>ヤ</t>
    </rPh>
    <rPh sb="10" eb="12">
      <t>シバマタ</t>
    </rPh>
    <rPh sb="14" eb="15">
      <t>ヤ</t>
    </rPh>
    <rPh sb="16" eb="20">
      <t>チョクセツハンバイ</t>
    </rPh>
    <phoneticPr fontId="2"/>
  </si>
  <si>
    <t>若鮎亭、サニーマート、セブンスター、ボンラスパイユ他</t>
    <rPh sb="0" eb="2">
      <t>ワカアユ</t>
    </rPh>
    <rPh sb="2" eb="3">
      <t>テイ</t>
    </rPh>
    <rPh sb="25" eb="26">
      <t>ホカ</t>
    </rPh>
    <phoneticPr fontId="2"/>
  </si>
  <si>
    <t>愛媛産直協同センター、東都生協</t>
    <rPh sb="0" eb="6">
      <t>エヒメサンチョクキョウドウ</t>
    </rPh>
    <rPh sb="11" eb="13">
      <t>トウト</t>
    </rPh>
    <rPh sb="13" eb="15">
      <t>セイキョウ</t>
    </rPh>
    <phoneticPr fontId="2"/>
  </si>
  <si>
    <t>愛媛産直協同センター、東都生協、その他</t>
    <rPh sb="0" eb="6">
      <t>エヒメサンチョクキョウドウ</t>
    </rPh>
    <rPh sb="11" eb="12">
      <t>ヒガシ</t>
    </rPh>
    <rPh sb="12" eb="13">
      <t>ト</t>
    </rPh>
    <rPh sb="13" eb="15">
      <t>セイキョウ</t>
    </rPh>
    <rPh sb="18" eb="19">
      <t>タ</t>
    </rPh>
    <phoneticPr fontId="2"/>
  </si>
  <si>
    <t>代表取締役　大槻　幸広</t>
    <rPh sb="0" eb="5">
      <t>ダイヒョウトリシマリヤク</t>
    </rPh>
    <rPh sb="6" eb="8">
      <t>オオツキ</t>
    </rPh>
    <rPh sb="9" eb="11">
      <t>ユキヒロ</t>
    </rPh>
    <phoneticPr fontId="2"/>
  </si>
  <si>
    <t>二宮　裕基茂</t>
    <rPh sb="0" eb="2">
      <t>ニノミヤ</t>
    </rPh>
    <rPh sb="3" eb="4">
      <t>ユウ</t>
    </rPh>
    <rPh sb="4" eb="5">
      <t>モト</t>
    </rPh>
    <rPh sb="5" eb="6">
      <t>シゲル</t>
    </rPh>
    <phoneticPr fontId="2"/>
  </si>
  <si>
    <t>株式会社UCF</t>
    <rPh sb="0" eb="2">
      <t>カブシキ</t>
    </rPh>
    <rPh sb="2" eb="4">
      <t>カイシャ</t>
    </rPh>
    <phoneticPr fontId="2"/>
  </si>
  <si>
    <t>代表取締役　細川　陽一</t>
    <rPh sb="0" eb="2">
      <t>ダイヒョウ</t>
    </rPh>
    <rPh sb="2" eb="5">
      <t>トリシマリヤク</t>
    </rPh>
    <rPh sb="6" eb="8">
      <t>ホソカワ</t>
    </rPh>
    <rPh sb="9" eb="11">
      <t>ヨウイチ</t>
    </rPh>
    <phoneticPr fontId="2"/>
  </si>
  <si>
    <t>農業生産法人　株式会社ニュウズ</t>
    <rPh sb="0" eb="2">
      <t>ノウギョウ</t>
    </rPh>
    <rPh sb="2" eb="4">
      <t>セイサン</t>
    </rPh>
    <rPh sb="4" eb="6">
      <t>ホウジン</t>
    </rPh>
    <rPh sb="7" eb="11">
      <t>カブシキカイシャ</t>
    </rPh>
    <phoneticPr fontId="2"/>
  </si>
  <si>
    <t>生産部主任　上杉　拓史</t>
    <rPh sb="0" eb="5">
      <t>セイサンブシュニン</t>
    </rPh>
    <rPh sb="6" eb="8">
      <t>ウエスギ</t>
    </rPh>
    <rPh sb="9" eb="10">
      <t>タク</t>
    </rPh>
    <rPh sb="10" eb="11">
      <t>シ</t>
    </rPh>
    <phoneticPr fontId="2"/>
  </si>
  <si>
    <t>ユウギボウシ愛媛</t>
    <rPh sb="6" eb="8">
      <t>エヒメ</t>
    </rPh>
    <phoneticPr fontId="2"/>
  </si>
  <si>
    <t>代表　宮部　元治</t>
    <rPh sb="0" eb="2">
      <t>ダイヒョウ</t>
    </rPh>
    <rPh sb="3" eb="5">
      <t>ミヤベ</t>
    </rPh>
    <rPh sb="6" eb="8">
      <t>ゲンジ</t>
    </rPh>
    <phoneticPr fontId="2"/>
  </si>
  <si>
    <t>07B156</t>
  </si>
  <si>
    <t>07B157</t>
  </si>
  <si>
    <t>07B158</t>
  </si>
  <si>
    <t>07B159</t>
  </si>
  <si>
    <t>07B160</t>
  </si>
  <si>
    <t>有限会社シトラス、地元スーパー産直、地元市場</t>
    <rPh sb="0" eb="2">
      <t>ユウゲン</t>
    </rPh>
    <rPh sb="2" eb="4">
      <t>カイシャ</t>
    </rPh>
    <rPh sb="9" eb="11">
      <t>ジモト</t>
    </rPh>
    <rPh sb="15" eb="17">
      <t>サンチョク</t>
    </rPh>
    <rPh sb="18" eb="20">
      <t>ジモト</t>
    </rPh>
    <rPh sb="20" eb="22">
      <t>イチバ</t>
    </rPh>
    <phoneticPr fontId="2"/>
  </si>
  <si>
    <t>ショップ、通販</t>
    <rPh sb="5" eb="7">
      <t>ツウハン</t>
    </rPh>
    <phoneticPr fontId="2"/>
  </si>
  <si>
    <t>道の駅（きらら館、アゴラマルシェ、ふたみ、みかわ）</t>
    <rPh sb="0" eb="1">
      <t>ミチ</t>
    </rPh>
    <rPh sb="2" eb="3">
      <t>エキ</t>
    </rPh>
    <rPh sb="7" eb="8">
      <t>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</si>
</sst>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);[Red]\(#,##0.0\)"/>
    <numFmt numFmtId="177" formatCode="0.0"/>
    <numFmt numFmtId="178" formatCode="[$-411]ge\.m\.d;@"/>
    <numFmt numFmtId="179" formatCode="#,##0.0;[Red]\-#,##0.0"/>
    <numFmt numFmtId="180" formatCode="#,##0_);[Red]\(#,##0\)"/>
    <numFmt numFmtId="181" formatCode="#,##0_ "/>
    <numFmt numFmtId="182" formatCode="0.0_);[Red]\(0.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333333"/>
      <name val="ＭＳ ゴシック"/>
      <family val="3"/>
      <charset val="128"/>
    </font>
    <font>
      <sz val="11"/>
      <color rgb="FF392A2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2"/>
    </font>
    <font>
      <sz val="11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21" fillId="0" borderId="0"/>
    <xf numFmtId="38" fontId="1" fillId="0" borderId="0" applyFont="0" applyFill="0" applyBorder="0" applyAlignment="0" applyProtection="0"/>
  </cellStyleXfs>
  <cellXfs count="308">
    <xf numFmtId="0" fontId="0" fillId="0" borderId="0" xfId="0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center" vertical="center" wrapText="1"/>
    </xf>
    <xf numFmtId="0" fontId="1" fillId="2" borderId="2" xfId="13" applyFont="1" applyFill="1" applyBorder="1" applyAlignment="1">
      <alignment horizontal="center" vertical="center" wrapText="1"/>
    </xf>
    <xf numFmtId="0" fontId="1" fillId="0" borderId="0" xfId="13" applyFont="1" applyFill="1" applyAlignment="1">
      <alignment vertical="center"/>
    </xf>
    <xf numFmtId="0" fontId="1" fillId="0" borderId="0" xfId="13" applyFont="1" applyFill="1" applyAlignment="1">
      <alignment vertical="center" shrinkToFit="1"/>
    </xf>
    <xf numFmtId="0" fontId="1" fillId="0" borderId="1" xfId="0" applyFont="1" applyBorder="1" applyAlignment="1">
      <alignment horizontal="left" vertical="center" wrapText="1"/>
    </xf>
    <xf numFmtId="0" fontId="1" fillId="0" borderId="0" xfId="13" applyFont="1" applyFill="1" applyAlignment="1">
      <alignment vertical="center" wrapText="1"/>
    </xf>
    <xf numFmtId="0" fontId="0" fillId="0" borderId="1" xfId="0" applyBorder="1" applyAlignment="1">
      <alignment vertical="center" wrapText="1"/>
    </xf>
    <xf numFmtId="0" fontId="12" fillId="0" borderId="0" xfId="13" applyFont="1" applyFill="1" applyAlignment="1">
      <alignment horizontal="center" vertical="center" wrapText="1"/>
    </xf>
    <xf numFmtId="0" fontId="14" fillId="0" borderId="0" xfId="17">
      <alignment vertical="center"/>
    </xf>
    <xf numFmtId="0" fontId="14" fillId="0" borderId="0" xfId="17" applyAlignment="1">
      <alignment vertical="center" wrapText="1"/>
    </xf>
    <xf numFmtId="0" fontId="14" fillId="0" borderId="0" xfId="17" applyAlignment="1">
      <alignment horizontal="left" vertical="center"/>
    </xf>
    <xf numFmtId="0" fontId="5" fillId="0" borderId="1" xfId="17" applyFont="1" applyBorder="1">
      <alignment vertical="center"/>
    </xf>
    <xf numFmtId="0" fontId="5" fillId="0" borderId="1" xfId="17" applyFont="1" applyBorder="1" applyAlignment="1">
      <alignment horizontal="left" vertical="center"/>
    </xf>
    <xf numFmtId="0" fontId="11" fillId="0" borderId="1" xfId="17" applyFont="1" applyBorder="1" applyAlignment="1">
      <alignment horizontal="left" vertical="center"/>
    </xf>
    <xf numFmtId="0" fontId="11" fillId="0" borderId="1" xfId="17" applyFont="1" applyBorder="1" applyAlignment="1">
      <alignment vertical="center" wrapText="1"/>
    </xf>
    <xf numFmtId="0" fontId="14" fillId="0" borderId="1" xfId="17" applyBorder="1" applyAlignment="1">
      <alignment horizontal="left" vertical="center"/>
    </xf>
    <xf numFmtId="0" fontId="9" fillId="0" borderId="1" xfId="17" applyFont="1" applyBorder="1">
      <alignment vertical="center"/>
    </xf>
    <xf numFmtId="0" fontId="7" fillId="0" borderId="1" xfId="17" applyFont="1" applyBorder="1">
      <alignment vertical="center"/>
    </xf>
    <xf numFmtId="0" fontId="10" fillId="0" borderId="1" xfId="17" applyFont="1" applyBorder="1">
      <alignment vertical="center"/>
    </xf>
    <xf numFmtId="177" fontId="1" fillId="0" borderId="1" xfId="2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vertical="center" wrapText="1"/>
    </xf>
    <xf numFmtId="0" fontId="12" fillId="6" borderId="2" xfId="0" applyFont="1" applyFill="1" applyBorder="1" applyAlignment="1">
      <alignment horizontal="center" vertical="center" wrapText="1"/>
    </xf>
    <xf numFmtId="57" fontId="0" fillId="6" borderId="2" xfId="0" applyNumberFormat="1" applyFont="1" applyFill="1" applyBorder="1" applyAlignment="1">
      <alignment horizontal="center" vertical="center" wrapText="1"/>
    </xf>
    <xf numFmtId="0" fontId="0" fillId="8" borderId="0" xfId="13" applyFont="1" applyFill="1" applyAlignment="1">
      <alignment vertical="center" wrapText="1" shrinkToFit="1"/>
    </xf>
    <xf numFmtId="0" fontId="0" fillId="8" borderId="0" xfId="13" applyFont="1" applyFill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13" applyFont="1" applyFill="1" applyAlignment="1">
      <alignment vertical="center" wrapText="1" shrinkToFit="1"/>
    </xf>
    <xf numFmtId="0" fontId="0" fillId="0" borderId="0" xfId="13" applyFont="1" applyFill="1" applyAlignment="1">
      <alignment horizontal="center" vertical="center" wrapText="1"/>
    </xf>
    <xf numFmtId="0" fontId="0" fillId="0" borderId="0" xfId="13" applyFont="1" applyFill="1" applyAlignment="1">
      <alignment vertical="center" wrapText="1"/>
    </xf>
    <xf numFmtId="58" fontId="12" fillId="0" borderId="0" xfId="13" applyNumberFormat="1" applyFont="1" applyFill="1" applyAlignment="1">
      <alignment horizontal="center" vertical="center" wrapText="1" shrinkToFit="1"/>
    </xf>
    <xf numFmtId="176" fontId="0" fillId="0" borderId="0" xfId="13" applyNumberFormat="1" applyFont="1" applyFill="1" applyAlignment="1">
      <alignment vertical="center" wrapText="1" shrinkToFit="1"/>
    </xf>
    <xf numFmtId="0" fontId="5" fillId="0" borderId="1" xfId="0" applyFont="1" applyFill="1" applyBorder="1">
      <alignment vertical="center"/>
    </xf>
    <xf numFmtId="0" fontId="11" fillId="0" borderId="0" xfId="0" applyFont="1">
      <alignment vertical="center"/>
    </xf>
    <xf numFmtId="0" fontId="5" fillId="0" borderId="0" xfId="0" applyFont="1" applyBorder="1">
      <alignment vertical="center"/>
    </xf>
    <xf numFmtId="0" fontId="1" fillId="0" borderId="1" xfId="9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0" fillId="0" borderId="1" xfId="9" applyFont="1" applyFill="1" applyBorder="1" applyAlignment="1">
      <alignment vertical="center" shrinkToFit="1"/>
    </xf>
    <xf numFmtId="57" fontId="5" fillId="0" borderId="1" xfId="9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8" fontId="5" fillId="0" borderId="1" xfId="2" applyFont="1" applyFill="1" applyBorder="1">
      <alignment vertical="center"/>
    </xf>
    <xf numFmtId="0" fontId="1" fillId="0" borderId="1" xfId="13" applyFont="1" applyFill="1" applyBorder="1" applyAlignment="1">
      <alignment vertical="center" wrapText="1"/>
    </xf>
    <xf numFmtId="0" fontId="19" fillId="0" borderId="0" xfId="17" applyFont="1" applyAlignment="1">
      <alignment vertical="center" wrapText="1"/>
    </xf>
    <xf numFmtId="38" fontId="0" fillId="0" borderId="1" xfId="1" applyFont="1" applyFill="1" applyBorder="1">
      <alignment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 textRotation="255"/>
    </xf>
    <xf numFmtId="57" fontId="5" fillId="0" borderId="2" xfId="9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57" fontId="0" fillId="0" borderId="2" xfId="0" applyNumberFormat="1" applyFont="1" applyFill="1" applyBorder="1" applyAlignment="1">
      <alignment horizontal="center" vertical="center"/>
    </xf>
    <xf numFmtId="57" fontId="0" fillId="0" borderId="0" xfId="0" applyNumberFormat="1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left" vertical="center" wrapText="1"/>
    </xf>
    <xf numFmtId="57" fontId="0" fillId="0" borderId="0" xfId="0" applyNumberFormat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4" fillId="0" borderId="0" xfId="17" applyFont="1">
      <alignment vertical="center"/>
    </xf>
    <xf numFmtId="0" fontId="14" fillId="0" borderId="0" xfId="17" applyFont="1" applyAlignment="1">
      <alignment horizontal="left" vertical="center"/>
    </xf>
    <xf numFmtId="0" fontId="14" fillId="0" borderId="1" xfId="17" applyFont="1" applyBorder="1">
      <alignment vertical="center"/>
    </xf>
    <xf numFmtId="0" fontId="14" fillId="3" borderId="1" xfId="17" applyFont="1" applyFill="1" applyBorder="1" applyAlignment="1">
      <alignment horizontal="center" vertical="center" wrapText="1"/>
    </xf>
    <xf numFmtId="0" fontId="14" fillId="3" borderId="1" xfId="17" applyFont="1" applyFill="1" applyBorder="1" applyAlignment="1">
      <alignment horizontal="left" vertical="center"/>
    </xf>
    <xf numFmtId="0" fontId="14" fillId="3" borderId="1" xfId="17" applyFont="1" applyFill="1" applyBorder="1" applyAlignment="1">
      <alignment horizontal="center" vertical="center"/>
    </xf>
    <xf numFmtId="0" fontId="14" fillId="0" borderId="1" xfId="17" applyFont="1" applyBorder="1" applyAlignment="1">
      <alignment vertical="center" wrapText="1"/>
    </xf>
    <xf numFmtId="0" fontId="14" fillId="0" borderId="1" xfId="17" applyFont="1" applyBorder="1" applyAlignment="1">
      <alignment horizontal="left" vertical="center"/>
    </xf>
    <xf numFmtId="0" fontId="14" fillId="0" borderId="1" xfId="17" applyFont="1" applyBorder="1" applyAlignment="1">
      <alignment horizontal="left" vertical="center" wrapText="1"/>
    </xf>
    <xf numFmtId="0" fontId="7" fillId="0" borderId="1" xfId="17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57" fontId="12" fillId="0" borderId="1" xfId="9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left" vertical="center" wrapText="1"/>
    </xf>
    <xf numFmtId="38" fontId="0" fillId="2" borderId="1" xfId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9" applyFont="1" applyFill="1" applyBorder="1" applyAlignment="1">
      <alignment horizontal="left" vertical="center" wrapText="1" shrinkToFit="1"/>
    </xf>
    <xf numFmtId="178" fontId="0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right" vertical="center"/>
    </xf>
    <xf numFmtId="181" fontId="0" fillId="0" borderId="1" xfId="0" applyNumberFormat="1" applyFont="1" applyFill="1" applyBorder="1" applyAlignment="1">
      <alignment horizontal="right" vertical="center" wrapText="1"/>
    </xf>
    <xf numFmtId="0" fontId="0" fillId="10" borderId="1" xfId="0" applyFont="1" applyFill="1" applyBorder="1" applyAlignment="1">
      <alignment horizontal="center" vertical="center" textRotation="255" shrinkToFit="1"/>
    </xf>
    <xf numFmtId="0" fontId="0" fillId="0" borderId="1" xfId="9" applyFont="1" applyFill="1" applyBorder="1" applyAlignment="1">
      <alignment horizontal="left" vertical="center" shrinkToFit="1"/>
    </xf>
    <xf numFmtId="0" fontId="0" fillId="11" borderId="1" xfId="0" applyFont="1" applyFill="1" applyBorder="1" applyAlignment="1">
      <alignment horizontal="center" vertical="center" textRotation="255"/>
    </xf>
    <xf numFmtId="0" fontId="15" fillId="0" borderId="1" xfId="9" applyFont="1" applyFill="1" applyBorder="1" applyAlignment="1">
      <alignment vertical="center" shrinkToFit="1"/>
    </xf>
    <xf numFmtId="0" fontId="5" fillId="0" borderId="1" xfId="9" applyFont="1" applyFill="1" applyBorder="1" applyAlignment="1">
      <alignment horizontal="left" vertical="center" wrapText="1" shrinkToFit="1"/>
    </xf>
    <xf numFmtId="0" fontId="15" fillId="0" borderId="2" xfId="9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textRotation="255"/>
    </xf>
    <xf numFmtId="0" fontId="0" fillId="0" borderId="2" xfId="0" applyFont="1" applyFill="1" applyBorder="1" applyAlignment="1">
      <alignment horizontal="left" vertical="center" wrapText="1" shrinkToFit="1"/>
    </xf>
    <xf numFmtId="0" fontId="15" fillId="0" borderId="2" xfId="9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9" borderId="1" xfId="0" applyFont="1" applyFill="1" applyBorder="1" applyAlignment="1">
      <alignment horizontal="left" vertical="center" wrapText="1"/>
    </xf>
    <xf numFmtId="0" fontId="1" fillId="0" borderId="1" xfId="13" applyFont="1" applyFill="1" applyBorder="1" applyAlignment="1">
      <alignment vertical="center" wrapText="1" shrinkToFit="1"/>
    </xf>
    <xf numFmtId="0" fontId="5" fillId="0" borderId="1" xfId="9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57" fontId="12" fillId="0" borderId="2" xfId="9" applyNumberFormat="1" applyFont="1" applyFill="1" applyBorder="1" applyAlignment="1">
      <alignment horizontal="center" vertical="center" shrinkToFit="1"/>
    </xf>
    <xf numFmtId="38" fontId="0" fillId="0" borderId="1" xfId="1" applyFont="1" applyFill="1" applyBorder="1" applyAlignment="1">
      <alignment horizontal="right" vertical="center" wrapText="1"/>
    </xf>
    <xf numFmtId="179" fontId="0" fillId="0" borderId="1" xfId="0" applyNumberFormat="1" applyFont="1" applyFill="1" applyBorder="1" applyAlignment="1">
      <alignment horizontal="right" vertical="center" shrinkToFit="1"/>
    </xf>
    <xf numFmtId="179" fontId="0" fillId="0" borderId="1" xfId="1" applyNumberFormat="1" applyFont="1" applyFill="1" applyBorder="1" applyAlignment="1">
      <alignment horizontal="right" vertical="center" wrapText="1"/>
    </xf>
    <xf numFmtId="38" fontId="0" fillId="0" borderId="1" xfId="1" applyFont="1" applyFill="1" applyBorder="1" applyAlignment="1">
      <alignment horizontal="left" vertical="center" wrapText="1"/>
    </xf>
    <xf numFmtId="0" fontId="0" fillId="0" borderId="1" xfId="9" applyFont="1" applyBorder="1" applyAlignment="1">
      <alignment horizontal="left" vertical="center" wrapText="1"/>
    </xf>
    <xf numFmtId="0" fontId="1" fillId="0" borderId="1" xfId="9" applyFont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57" fontId="1" fillId="0" borderId="1" xfId="9" applyNumberFormat="1" applyFont="1" applyFill="1" applyBorder="1" applyAlignment="1">
      <alignment horizontal="left" vertical="center" wrapText="1" shrinkToFit="1"/>
    </xf>
    <xf numFmtId="57" fontId="1" fillId="0" borderId="1" xfId="9" applyNumberFormat="1" applyFont="1" applyFill="1" applyBorder="1" applyAlignment="1">
      <alignment horizontal="left" vertical="center" shrinkToFit="1"/>
    </xf>
    <xf numFmtId="57" fontId="1" fillId="0" borderId="2" xfId="9" applyNumberFormat="1" applyFont="1" applyFill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 shrinkToFit="1"/>
    </xf>
    <xf numFmtId="0" fontId="0" fillId="0" borderId="0" xfId="13" applyFont="1" applyFill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5" fillId="4" borderId="2" xfId="9" applyFont="1" applyFill="1" applyBorder="1" applyAlignment="1">
      <alignment horizontal="center" vertical="center" textRotation="255"/>
    </xf>
    <xf numFmtId="0" fontId="0" fillId="0" borderId="2" xfId="0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57" fontId="0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 wrapText="1" shrinkToFit="1"/>
    </xf>
    <xf numFmtId="0" fontId="0" fillId="10" borderId="1" xfId="0" applyFont="1" applyFill="1" applyBorder="1" applyAlignment="1">
      <alignment horizontal="center" vertical="center" wrapText="1"/>
    </xf>
    <xf numFmtId="0" fontId="1" fillId="0" borderId="1" xfId="9" applyFont="1" applyBorder="1" applyAlignment="1">
      <alignment vertical="center" wrapText="1"/>
    </xf>
    <xf numFmtId="0" fontId="1" fillId="0" borderId="1" xfId="9" applyFont="1" applyBorder="1" applyAlignment="1">
      <alignment horizontal="left" vertical="center" wrapText="1"/>
    </xf>
    <xf numFmtId="179" fontId="0" fillId="2" borderId="1" xfId="1" applyNumberFormat="1" applyFont="1" applyFill="1" applyBorder="1" applyAlignment="1">
      <alignment horizontal="center" vertical="center" wrapText="1"/>
    </xf>
    <xf numFmtId="179" fontId="0" fillId="0" borderId="0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8" fontId="0" fillId="0" borderId="1" xfId="1" applyFont="1" applyBorder="1" applyAlignment="1">
      <alignment horizontal="right" vertical="center"/>
    </xf>
    <xf numFmtId="0" fontId="0" fillId="0" borderId="1" xfId="9" applyFont="1" applyBorder="1" applyAlignment="1">
      <alignment horizontal="right" vertical="center"/>
    </xf>
    <xf numFmtId="179" fontId="0" fillId="0" borderId="1" xfId="9" applyNumberFormat="1" applyFont="1" applyBorder="1" applyAlignment="1">
      <alignment horizontal="right" vertical="center"/>
    </xf>
    <xf numFmtId="0" fontId="0" fillId="0" borderId="1" xfId="9" applyFont="1" applyFill="1" applyBorder="1" applyAlignment="1">
      <alignment horizontal="right" vertical="center" wrapText="1"/>
    </xf>
    <xf numFmtId="179" fontId="0" fillId="0" borderId="1" xfId="9" applyNumberFormat="1" applyFont="1" applyFill="1" applyBorder="1" applyAlignment="1">
      <alignment horizontal="right" vertical="center" wrapText="1"/>
    </xf>
    <xf numFmtId="38" fontId="0" fillId="0" borderId="1" xfId="2" applyFont="1" applyFill="1" applyBorder="1" applyAlignment="1">
      <alignment horizontal="right" vertical="center" wrapText="1"/>
    </xf>
    <xf numFmtId="180" fontId="0" fillId="0" borderId="1" xfId="2" applyNumberFormat="1" applyFont="1" applyFill="1" applyBorder="1" applyAlignment="1">
      <alignment horizontal="right" vertical="center" wrapText="1"/>
    </xf>
    <xf numFmtId="0" fontId="0" fillId="0" borderId="1" xfId="9" applyFont="1" applyFill="1" applyBorder="1" applyAlignment="1">
      <alignment horizontal="right" vertical="center"/>
    </xf>
    <xf numFmtId="179" fontId="0" fillId="0" borderId="3" xfId="9" applyNumberFormat="1" applyFont="1" applyFill="1" applyBorder="1" applyAlignment="1">
      <alignment horizontal="right" vertical="center"/>
    </xf>
    <xf numFmtId="0" fontId="14" fillId="0" borderId="1" xfId="17" applyBorder="1" applyAlignment="1">
      <alignment vertical="center" wrapText="1"/>
    </xf>
    <xf numFmtId="0" fontId="14" fillId="0" borderId="1" xfId="17" applyBorder="1">
      <alignment vertical="center"/>
    </xf>
    <xf numFmtId="0" fontId="23" fillId="0" borderId="1" xfId="17" applyFont="1" applyBorder="1" applyAlignment="1">
      <alignment horizontal="left" vertical="center"/>
    </xf>
    <xf numFmtId="0" fontId="23" fillId="0" borderId="1" xfId="17" applyFont="1" applyBorder="1">
      <alignment vertical="center"/>
    </xf>
    <xf numFmtId="0" fontId="23" fillId="0" borderId="1" xfId="17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57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25" fillId="0" borderId="1" xfId="9" applyFont="1" applyFill="1" applyBorder="1" applyAlignment="1">
      <alignment horizontal="left" vertical="center" wrapText="1"/>
    </xf>
    <xf numFmtId="0" fontId="25" fillId="0" borderId="2" xfId="9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 shrinkToFit="1"/>
    </xf>
    <xf numFmtId="182" fontId="0" fillId="0" borderId="1" xfId="0" applyNumberFormat="1" applyFont="1" applyFill="1" applyBorder="1" applyAlignment="1">
      <alignment horizontal="right" vertical="center"/>
    </xf>
    <xf numFmtId="180" fontId="0" fillId="0" borderId="1" xfId="21" applyNumberFormat="1" applyFont="1" applyFill="1" applyBorder="1" applyAlignment="1">
      <alignment horizontal="right" vertical="center"/>
    </xf>
    <xf numFmtId="182" fontId="0" fillId="0" borderId="1" xfId="0" applyNumberFormat="1" applyFont="1" applyFill="1" applyBorder="1" applyAlignment="1">
      <alignment horizontal="right" vertical="center" shrinkToFit="1"/>
    </xf>
    <xf numFmtId="180" fontId="0" fillId="0" borderId="1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180" fontId="0" fillId="0" borderId="1" xfId="21" applyNumberFormat="1" applyFont="1" applyFill="1" applyBorder="1" applyAlignment="1">
      <alignment horizontal="right" vertical="center" shrinkToFit="1"/>
    </xf>
    <xf numFmtId="0" fontId="0" fillId="0" borderId="1" xfId="9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15" fillId="0" borderId="1" xfId="17" applyFont="1" applyBorder="1" applyAlignment="1">
      <alignment horizontal="left" vertical="center"/>
    </xf>
    <xf numFmtId="0" fontId="25" fillId="0" borderId="1" xfId="0" applyFont="1" applyBorder="1">
      <alignment vertical="center"/>
    </xf>
    <xf numFmtId="0" fontId="15" fillId="0" borderId="1" xfId="17" applyFont="1" applyBorder="1">
      <alignment vertical="center"/>
    </xf>
    <xf numFmtId="0" fontId="0" fillId="12" borderId="1" xfId="0" applyFont="1" applyFill="1" applyBorder="1" applyAlignment="1">
      <alignment horizontal="center" vertical="center" wrapText="1"/>
    </xf>
    <xf numFmtId="57" fontId="0" fillId="0" borderId="1" xfId="9" applyNumberFormat="1" applyFont="1" applyFill="1" applyBorder="1" applyAlignment="1">
      <alignment horizontal="left" vertical="center" wrapText="1" shrinkToFit="1"/>
    </xf>
    <xf numFmtId="57" fontId="12" fillId="0" borderId="1" xfId="9" applyNumberFormat="1" applyFont="1" applyBorder="1" applyAlignment="1">
      <alignment horizontal="center" vertical="center" shrinkToFit="1"/>
    </xf>
    <xf numFmtId="0" fontId="15" fillId="0" borderId="1" xfId="0" applyFont="1" applyBorder="1" applyAlignment="1">
      <alignment vertical="center" wrapText="1" shrinkToFit="1"/>
    </xf>
    <xf numFmtId="0" fontId="0" fillId="0" borderId="1" xfId="9" applyFont="1" applyBorder="1" applyAlignment="1">
      <alignment horizontal="left" vertical="center" wrapText="1" shrinkToFit="1"/>
    </xf>
    <xf numFmtId="0" fontId="5" fillId="0" borderId="1" xfId="9" applyFont="1" applyBorder="1" applyAlignment="1">
      <alignment horizontal="center" vertical="center" wrapText="1" shrinkToFit="1"/>
    </xf>
    <xf numFmtId="57" fontId="0" fillId="0" borderId="1" xfId="9" applyNumberFormat="1" applyFont="1" applyBorder="1" applyAlignment="1">
      <alignment horizontal="center" vertical="center" wrapText="1"/>
    </xf>
    <xf numFmtId="0" fontId="0" fillId="0" borderId="1" xfId="7" applyFont="1" applyBorder="1" applyAlignment="1">
      <alignment horizontal="left" vertical="center" wrapText="1" shrinkToFit="1"/>
    </xf>
    <xf numFmtId="0" fontId="0" fillId="0" borderId="1" xfId="9" applyFont="1" applyBorder="1" applyAlignment="1">
      <alignment horizontal="center" vertical="center" wrapText="1" shrinkToFit="1"/>
    </xf>
    <xf numFmtId="0" fontId="15" fillId="0" borderId="1" xfId="20" applyFont="1" applyBorder="1" applyAlignment="1">
      <alignment vertical="center" wrapText="1"/>
    </xf>
    <xf numFmtId="0" fontId="0" fillId="0" borderId="1" xfId="7" applyFont="1" applyBorder="1" applyAlignment="1">
      <alignment vertical="center" wrapText="1"/>
    </xf>
    <xf numFmtId="38" fontId="5" fillId="0" borderId="2" xfId="1" applyFont="1" applyFill="1" applyBorder="1">
      <alignment vertical="center"/>
    </xf>
    <xf numFmtId="0" fontId="0" fillId="0" borderId="8" xfId="9" applyFont="1" applyBorder="1" applyAlignment="1">
      <alignment vertical="center" wrapText="1"/>
    </xf>
    <xf numFmtId="0" fontId="0" fillId="0" borderId="8" xfId="9" applyFont="1" applyBorder="1" applyAlignment="1">
      <alignment horizontal="left" vertical="center" wrapText="1" shrinkToFit="1"/>
    </xf>
    <xf numFmtId="0" fontId="0" fillId="0" borderId="3" xfId="9" applyFont="1" applyBorder="1" applyAlignment="1">
      <alignment horizontal="center" vertical="center" wrapText="1" shrinkToFit="1"/>
    </xf>
    <xf numFmtId="0" fontId="17" fillId="0" borderId="1" xfId="9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2" xfId="17" applyFont="1" applyBorder="1">
      <alignment vertical="center"/>
    </xf>
    <xf numFmtId="0" fontId="5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23" fillId="0" borderId="2" xfId="17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9" applyFont="1" applyBorder="1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shrinkToFit="1"/>
    </xf>
    <xf numFmtId="0" fontId="0" fillId="0" borderId="1" xfId="0" applyBorder="1" applyAlignment="1">
      <alignment horizontal="right" vertical="center"/>
    </xf>
    <xf numFmtId="0" fontId="0" fillId="0" borderId="1" xfId="7" applyFont="1" applyBorder="1" applyAlignment="1">
      <alignment horizontal="left" vertical="center" wrapText="1"/>
    </xf>
    <xf numFmtId="0" fontId="1" fillId="0" borderId="1" xfId="9" applyBorder="1" applyAlignment="1">
      <alignment horizontal="right" vertical="center" wrapText="1"/>
    </xf>
    <xf numFmtId="179" fontId="1" fillId="0" borderId="1" xfId="9" applyNumberFormat="1" applyBorder="1" applyAlignment="1">
      <alignment horizontal="right" vertical="center" wrapText="1"/>
    </xf>
    <xf numFmtId="180" fontId="1" fillId="0" borderId="1" xfId="2" applyNumberFormat="1" applyFont="1" applyFill="1" applyBorder="1" applyAlignment="1">
      <alignment horizontal="right" vertical="center" wrapText="1"/>
    </xf>
    <xf numFmtId="38" fontId="1" fillId="0" borderId="1" xfId="2" applyFont="1" applyFill="1" applyBorder="1" applyAlignment="1">
      <alignment horizontal="right" vertical="center" wrapText="1"/>
    </xf>
    <xf numFmtId="0" fontId="26" fillId="0" borderId="1" xfId="0" applyFont="1" applyBorder="1" applyAlignment="1">
      <alignment horizontal="left" vertical="center" wrapText="1"/>
    </xf>
    <xf numFmtId="180" fontId="0" fillId="0" borderId="1" xfId="0" applyNumberFormat="1" applyBorder="1" applyAlignment="1">
      <alignment horizontal="left" vertical="center" wrapText="1"/>
    </xf>
    <xf numFmtId="0" fontId="1" fillId="0" borderId="1" xfId="9" applyBorder="1" applyAlignment="1">
      <alignment horizontal="left" vertical="center" shrinkToFit="1"/>
    </xf>
    <xf numFmtId="0" fontId="1" fillId="0" borderId="1" xfId="9" applyBorder="1" applyAlignment="1">
      <alignment horizontal="left" vertical="center" wrapText="1"/>
    </xf>
    <xf numFmtId="57" fontId="1" fillId="0" borderId="1" xfId="9" applyNumberFormat="1" applyBorder="1" applyAlignment="1">
      <alignment horizontal="center" vertical="center"/>
    </xf>
    <xf numFmtId="180" fontId="0" fillId="0" borderId="1" xfId="13" applyNumberFormat="1" applyFont="1" applyBorder="1" applyAlignment="1">
      <alignment vertical="center" wrapText="1" shrinkToFit="1"/>
    </xf>
    <xf numFmtId="38" fontId="5" fillId="0" borderId="1" xfId="1" applyFont="1" applyFill="1" applyBorder="1" applyAlignment="1">
      <alignment horizontal="left" vertical="center" wrapText="1"/>
    </xf>
    <xf numFmtId="0" fontId="0" fillId="0" borderId="1" xfId="9" applyFont="1" applyBorder="1" applyAlignment="1">
      <alignment horizontal="left" vertical="center" shrinkToFit="1"/>
    </xf>
    <xf numFmtId="0" fontId="0" fillId="0" borderId="1" xfId="9" applyFont="1" applyBorder="1" applyAlignment="1">
      <alignment horizontal="center" vertical="center" shrinkToFit="1"/>
    </xf>
    <xf numFmtId="57" fontId="5" fillId="0" borderId="1" xfId="9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 shrinkToFit="1"/>
    </xf>
    <xf numFmtId="0" fontId="13" fillId="0" borderId="1" xfId="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/>
    </xf>
    <xf numFmtId="38" fontId="5" fillId="0" borderId="1" xfId="2" applyFont="1" applyFill="1" applyBorder="1" applyAlignment="1">
      <alignment horizontal="left" vertical="center" wrapText="1"/>
    </xf>
    <xf numFmtId="38" fontId="0" fillId="0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57" fontId="0" fillId="0" borderId="1" xfId="9" applyNumberFormat="1" applyFont="1" applyBorder="1" applyAlignment="1">
      <alignment horizontal="center" vertical="center"/>
    </xf>
    <xf numFmtId="3" fontId="1" fillId="0" borderId="1" xfId="9" applyNumberFormat="1" applyBorder="1" applyAlignment="1">
      <alignment horizontal="left" vertical="center" wrapText="1"/>
    </xf>
    <xf numFmtId="0" fontId="0" fillId="0" borderId="1" xfId="7" applyFont="1" applyBorder="1" applyAlignment="1">
      <alignment vertical="center" wrapText="1" shrinkToFit="1"/>
    </xf>
    <xf numFmtId="0" fontId="1" fillId="0" borderId="1" xfId="9" applyBorder="1" applyAlignment="1">
      <alignment horizontal="center" vertical="center" wrapText="1" shrinkToFit="1"/>
    </xf>
    <xf numFmtId="57" fontId="0" fillId="0" borderId="1" xfId="0" applyNumberFormat="1" applyBorder="1" applyAlignment="1">
      <alignment horizontal="center" vertical="center"/>
    </xf>
    <xf numFmtId="38" fontId="1" fillId="0" borderId="1" xfId="1" applyFont="1" applyFill="1" applyBorder="1" applyAlignment="1">
      <alignment horizontal="left" vertical="center" wrapText="1"/>
    </xf>
    <xf numFmtId="0" fontId="12" fillId="0" borderId="1" xfId="9" applyFont="1" applyBorder="1" applyAlignment="1">
      <alignment horizontal="center" vertical="center"/>
    </xf>
    <xf numFmtId="0" fontId="12" fillId="0" borderId="1" xfId="9" applyFont="1" applyBorder="1" applyAlignment="1">
      <alignment horizontal="center" vertical="center" shrinkToFit="1"/>
    </xf>
    <xf numFmtId="56" fontId="12" fillId="0" borderId="1" xfId="9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shrinkToFit="1"/>
    </xf>
    <xf numFmtId="56" fontId="5" fillId="0" borderId="1" xfId="9" applyNumberFormat="1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57" fontId="0" fillId="0" borderId="1" xfId="0" applyNumberFormat="1" applyFont="1" applyFill="1" applyBorder="1" applyAlignment="1">
      <alignment horizontal="left" vertical="center" wrapText="1"/>
    </xf>
    <xf numFmtId="0" fontId="0" fillId="0" borderId="1" xfId="13" applyFont="1" applyFill="1" applyBorder="1" applyAlignment="1">
      <alignment vertical="center" wrapText="1"/>
    </xf>
    <xf numFmtId="0" fontId="12" fillId="0" borderId="1" xfId="13" applyFont="1" applyFill="1" applyBorder="1" applyAlignment="1">
      <alignment horizontal="center" vertical="center" wrapText="1"/>
    </xf>
    <xf numFmtId="58" fontId="12" fillId="0" borderId="1" xfId="13" applyNumberFormat="1" applyFont="1" applyFill="1" applyBorder="1" applyAlignment="1">
      <alignment horizontal="center" vertical="center" wrapText="1" shrinkToFit="1"/>
    </xf>
    <xf numFmtId="0" fontId="0" fillId="0" borderId="1" xfId="13" applyFont="1" applyFill="1" applyBorder="1" applyAlignment="1">
      <alignment horizontal="left" vertical="center" wrapText="1"/>
    </xf>
    <xf numFmtId="0" fontId="0" fillId="0" borderId="1" xfId="13" applyFont="1" applyFill="1" applyBorder="1" applyAlignment="1">
      <alignment horizontal="center" vertical="center" wrapText="1"/>
    </xf>
    <xf numFmtId="0" fontId="1" fillId="0" borderId="1" xfId="13" applyFont="1" applyFill="1" applyBorder="1" applyAlignment="1">
      <alignment vertical="center" shrinkToFit="1"/>
    </xf>
    <xf numFmtId="180" fontId="0" fillId="0" borderId="1" xfId="1" applyNumberFormat="1" applyFont="1" applyFill="1" applyBorder="1" applyAlignment="1">
      <alignment horizontal="right" vertical="center" wrapText="1"/>
    </xf>
    <xf numFmtId="179" fontId="0" fillId="0" borderId="1" xfId="9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176" fontId="0" fillId="0" borderId="1" xfId="1" applyNumberFormat="1" applyFont="1" applyFill="1" applyBorder="1" applyAlignment="1">
      <alignment horizontal="right" vertical="center" wrapText="1"/>
    </xf>
    <xf numFmtId="180" fontId="0" fillId="0" borderId="1" xfId="0" applyNumberFormat="1" applyBorder="1" applyAlignment="1">
      <alignment horizontal="right" vertical="center" shrinkToFit="1"/>
    </xf>
    <xf numFmtId="0" fontId="23" fillId="0" borderId="1" xfId="9" applyFont="1" applyFill="1" applyBorder="1" applyAlignment="1">
      <alignment horizontal="right" vertical="center" wrapText="1"/>
    </xf>
    <xf numFmtId="176" fontId="23" fillId="0" borderId="1" xfId="0" applyNumberFormat="1" applyFont="1" applyFill="1" applyBorder="1" applyAlignment="1">
      <alignment horizontal="right" vertical="center" shrinkToFit="1"/>
    </xf>
    <xf numFmtId="38" fontId="23" fillId="0" borderId="1" xfId="2" applyFont="1" applyFill="1" applyBorder="1" applyAlignment="1">
      <alignment horizontal="right" vertical="center" wrapText="1"/>
    </xf>
    <xf numFmtId="0" fontId="15" fillId="7" borderId="1" xfId="9" applyFont="1" applyFill="1" applyBorder="1" applyAlignment="1">
      <alignment horizontal="right" vertical="center" wrapText="1"/>
    </xf>
    <xf numFmtId="176" fontId="15" fillId="7" borderId="1" xfId="0" applyNumberFormat="1" applyFont="1" applyFill="1" applyBorder="1" applyAlignment="1">
      <alignment horizontal="right" vertical="center" shrinkToFit="1"/>
    </xf>
    <xf numFmtId="38" fontId="15" fillId="7" borderId="1" xfId="2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76" fontId="1" fillId="0" borderId="1" xfId="1" applyNumberFormat="1" applyFont="1" applyFill="1" applyBorder="1" applyAlignment="1">
      <alignment horizontal="right" vertical="center" wrapText="1"/>
    </xf>
    <xf numFmtId="180" fontId="1" fillId="0" borderId="1" xfId="1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shrinkToFit="1"/>
    </xf>
    <xf numFmtId="176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79" fontId="1" fillId="0" borderId="1" xfId="1" applyNumberFormat="1" applyFont="1" applyFill="1" applyBorder="1" applyAlignment="1">
      <alignment horizontal="right" vertical="center"/>
    </xf>
    <xf numFmtId="179" fontId="1" fillId="0" borderId="1" xfId="9" applyNumberFormat="1" applyBorder="1" applyAlignment="1">
      <alignment horizontal="right" vertical="center"/>
    </xf>
    <xf numFmtId="38" fontId="5" fillId="0" borderId="1" xfId="2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textRotation="255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57" fontId="0" fillId="2" borderId="1" xfId="0" applyNumberFormat="1" applyFont="1" applyFill="1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 shrinkToFit="1"/>
    </xf>
    <xf numFmtId="0" fontId="14" fillId="0" borderId="1" xfId="17" applyFont="1" applyBorder="1" applyAlignment="1">
      <alignment vertical="center" wrapText="1"/>
    </xf>
    <xf numFmtId="0" fontId="14" fillId="0" borderId="5" xfId="17" applyFont="1" applyBorder="1" applyAlignment="1">
      <alignment horizontal="center" vertical="center" wrapText="1"/>
    </xf>
    <xf numFmtId="0" fontId="14" fillId="0" borderId="6" xfId="17" applyFont="1" applyBorder="1" applyAlignment="1">
      <alignment horizontal="center" vertical="center" wrapText="1"/>
    </xf>
    <xf numFmtId="0" fontId="14" fillId="0" borderId="9" xfId="17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57" fontId="1" fillId="0" borderId="1" xfId="9" applyNumberFormat="1" applyBorder="1" applyAlignment="1">
      <alignment horizontal="center" vertical="center" shrinkToFit="1"/>
    </xf>
    <xf numFmtId="0" fontId="5" fillId="0" borderId="1" xfId="9" applyFont="1" applyBorder="1" applyAlignment="1">
      <alignment horizontal="center" vertical="center" textRotation="255"/>
    </xf>
    <xf numFmtId="0" fontId="0" fillId="0" borderId="1" xfId="0" applyBorder="1" applyAlignment="1">
      <alignment vertical="center" wrapText="1" shrinkToFit="1"/>
    </xf>
    <xf numFmtId="0" fontId="5" fillId="0" borderId="1" xfId="9" applyFont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/>
    </xf>
    <xf numFmtId="0" fontId="1" fillId="0" borderId="1" xfId="9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5" fillId="0" borderId="1" xfId="0" applyFont="1" applyBorder="1" applyAlignment="1">
      <alignment horizontal="left" vertical="center" wrapText="1"/>
    </xf>
    <xf numFmtId="178" fontId="0" fillId="0" borderId="1" xfId="0" applyNumberFormat="1" applyBorder="1" applyAlignment="1">
      <alignment horizontal="center" vertical="center" shrinkToFit="1"/>
    </xf>
    <xf numFmtId="0" fontId="0" fillId="0" borderId="1" xfId="9" applyFont="1" applyBorder="1" applyAlignment="1">
      <alignment vertical="center" wrapText="1" shrinkToFit="1"/>
    </xf>
    <xf numFmtId="176" fontId="0" fillId="0" borderId="1" xfId="1" applyNumberFormat="1" applyFont="1" applyFill="1" applyBorder="1" applyAlignment="1">
      <alignment vertical="center" wrapText="1"/>
    </xf>
    <xf numFmtId="180" fontId="0" fillId="0" borderId="1" xfId="1" applyNumberFormat="1" applyFont="1" applyFill="1" applyBorder="1" applyAlignment="1">
      <alignment vertical="center" wrapText="1"/>
    </xf>
    <xf numFmtId="0" fontId="26" fillId="0" borderId="1" xfId="7" applyFont="1" applyBorder="1" applyAlignment="1">
      <alignment horizontal="left" vertical="center" wrapText="1"/>
    </xf>
    <xf numFmtId="179" fontId="0" fillId="0" borderId="1" xfId="2" applyNumberFormat="1" applyFont="1" applyFill="1" applyBorder="1" applyAlignment="1">
      <alignment vertical="center" wrapText="1"/>
    </xf>
    <xf numFmtId="38" fontId="0" fillId="0" borderId="1" xfId="2" applyFont="1" applyFill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80" fontId="0" fillId="0" borderId="1" xfId="0" applyNumberFormat="1" applyBorder="1" applyAlignment="1">
      <alignment vertical="center" shrinkToFit="1"/>
    </xf>
  </cellXfs>
  <cellStyles count="22">
    <cellStyle name="桁区切り" xfId="1" builtinId="6"/>
    <cellStyle name="桁区切り 2" xfId="2" xr:uid="{00000000-0005-0000-0000-000001000000}"/>
    <cellStyle name="桁区切り 3" xfId="21" xr:uid="{00000000-0005-0000-0000-000002000000}"/>
    <cellStyle name="標準" xfId="0" builtinId="0"/>
    <cellStyle name="標準 10" xfId="3" xr:uid="{00000000-0005-0000-0000-000004000000}"/>
    <cellStyle name="標準 11" xfId="4" xr:uid="{00000000-0005-0000-0000-000005000000}"/>
    <cellStyle name="標準 12" xfId="5" xr:uid="{00000000-0005-0000-0000-000006000000}"/>
    <cellStyle name="標準 14" xfId="15" xr:uid="{00000000-0005-0000-0000-000007000000}"/>
    <cellStyle name="標準 15" xfId="6" xr:uid="{00000000-0005-0000-0000-000008000000}"/>
    <cellStyle name="標準 17" xfId="7" xr:uid="{00000000-0005-0000-0000-000009000000}"/>
    <cellStyle name="標準 18" xfId="16" xr:uid="{00000000-0005-0000-0000-00000A000000}"/>
    <cellStyle name="標準 2" xfId="8" xr:uid="{00000000-0005-0000-0000-00000B000000}"/>
    <cellStyle name="標準 22" xfId="9" xr:uid="{00000000-0005-0000-0000-00000C000000}"/>
    <cellStyle name="標準 3" xfId="10" xr:uid="{00000000-0005-0000-0000-00000D000000}"/>
    <cellStyle name="標準 4" xfId="11" xr:uid="{00000000-0005-0000-0000-00000E000000}"/>
    <cellStyle name="標準 45" xfId="20" xr:uid="{00000000-0005-0000-0000-00000F000000}"/>
    <cellStyle name="標準 5" xfId="12" xr:uid="{00000000-0005-0000-0000-000010000000}"/>
    <cellStyle name="標準 6" xfId="17" xr:uid="{00000000-0005-0000-0000-000011000000}"/>
    <cellStyle name="標準 6 2" xfId="18" xr:uid="{00000000-0005-0000-0000-000012000000}"/>
    <cellStyle name="標準 6 2 2" xfId="19" xr:uid="{00000000-0005-0000-0000-000013000000}"/>
    <cellStyle name="標準 8" xfId="14" xr:uid="{00000000-0005-0000-0000-000014000000}"/>
    <cellStyle name="標準_申請一覧" xfId="13" xr:uid="{00000000-0005-0000-0000-000015000000}"/>
  </cellStyles>
  <dxfs count="12"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15"/>
        </patternFill>
      </fill>
    </dxf>
    <dxf>
      <fill>
        <patternFill>
          <bgColor indexed="47"/>
        </patternFill>
      </fill>
    </dxf>
    <dxf>
      <fill>
        <patternFill>
          <bgColor indexed="55"/>
        </patternFill>
      </fill>
    </dxf>
    <dxf>
      <font>
        <b/>
        <i/>
        <condense val="0"/>
        <extend val="0"/>
        <color indexed="10"/>
      </font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15"/>
        </patternFill>
      </fill>
    </dxf>
    <dxf>
      <fill>
        <patternFill>
          <bgColor indexed="47"/>
        </patternFill>
      </fill>
    </dxf>
    <dxf>
      <fill>
        <patternFill>
          <bgColor indexed="55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99CC"/>
      <color rgb="FF66FFFF"/>
      <color rgb="FF00FF00"/>
      <color rgb="FF00FF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9679;&#29305;&#21029;&#26685;&#22521;&#35469;&#35388;&#36786;&#29987;&#29289;\3%20&#35469;&#35388;&#65411;&#65438;&#65392;&#65408;&#65421;&#65438;&#65392;&#65405;&#65288;&#65320;&#65328;&#26356;&#26032;&#65289;\01&#65320;&#65328;&#26356;&#26032;_&#12456;&#12467;&#12360;&#12402;&#12417;&#35469;&#35388;&#19968;&#35239;\R7\list0708ecoehime.xlsx" TargetMode="External"/><Relationship Id="rId1" Type="http://schemas.openxmlformats.org/officeDocument/2006/relationships/externalLinkPath" Target="list0708ecoeh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9679;&#29305;&#21029;&#26685;&#22521;&#35469;&#35388;&#36786;&#29987;&#29289;\3%20&#35469;&#35388;&#65411;&#65438;&#65392;&#65408;&#65421;&#65438;&#65392;&#65405;&#65288;&#65320;&#65328;&#26356;&#26032;&#65289;\01&#65320;&#65328;&#26356;&#26032;_&#12456;&#12467;&#12360;&#12402;&#12417;&#35469;&#35388;&#19968;&#35239;\R7\list0712ecoehime.xlsx" TargetMode="External"/><Relationship Id="rId1" Type="http://schemas.openxmlformats.org/officeDocument/2006/relationships/externalLinkPath" Target="list0712ecoeh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生産認証一覧（R7.10月審査会時点）"/>
      <sheetName val="出荷認証一覧（R7.10月審査会時点）"/>
      <sheetName val="精米認証一覧（R7.10月審査会時点）"/>
      <sheetName val="確認責任者連絡先"/>
    </sheetNames>
    <sheetDataSet>
      <sheetData sheetId="0"/>
      <sheetData sheetId="1"/>
      <sheetData sheetId="2"/>
      <sheetData sheetId="3">
        <row r="3">
          <cell r="C3" t="str">
            <v>うま農業協同組合
代表理事組合長　合田　久</v>
          </cell>
          <cell r="D3" t="str">
            <v>〒799-0422</v>
          </cell>
          <cell r="E3" t="str">
            <v>四国中央市中之庄町1684-4</v>
          </cell>
          <cell r="F3" t="str">
            <v>0896-24-2311</v>
          </cell>
        </row>
        <row r="4">
          <cell r="C4" t="str">
            <v>えひめ未来農業協同組合
代表理事組合長　岡部　成彦</v>
          </cell>
          <cell r="D4" t="str">
            <v>〒792-0804</v>
          </cell>
          <cell r="E4" t="str">
            <v>新居浜市田所町3-63</v>
          </cell>
          <cell r="F4" t="str">
            <v>0897-37-1004</v>
          </cell>
        </row>
        <row r="5">
          <cell r="C5" t="str">
            <v>越智今治農業協同組合
代表理事理事長　渡部　浩忠</v>
          </cell>
          <cell r="D5" t="str">
            <v>〒794-0081　</v>
          </cell>
          <cell r="E5" t="str">
            <v>今治市阿方甲246-1</v>
          </cell>
          <cell r="F5" t="str">
            <v>0898-34-1884</v>
          </cell>
        </row>
        <row r="6">
          <cell r="C6" t="str">
            <v>今治立花農業協同組合
代表理事組合長　越智　恵吾</v>
          </cell>
          <cell r="D6" t="str">
            <v>〒794-0803</v>
          </cell>
          <cell r="E6" t="str">
            <v>今治市北鳥生町3-3-14</v>
          </cell>
          <cell r="F6" t="str">
            <v>0898-23-0246</v>
          </cell>
        </row>
        <row r="7">
          <cell r="C7" t="str">
            <v>松山市農業協同組合
代表理事組合長　阿部　和孝</v>
          </cell>
          <cell r="D7" t="str">
            <v>〒790-0003</v>
          </cell>
          <cell r="E7" t="str">
            <v>松山市三番町八丁目325番1</v>
          </cell>
          <cell r="F7" t="str">
            <v>089-946-1611</v>
          </cell>
        </row>
        <row r="8">
          <cell r="C8" t="str">
            <v>えひめ中央農業協同組合
代表理事理事長　井上　猛文</v>
          </cell>
          <cell r="D8" t="str">
            <v>〒790-0011</v>
          </cell>
          <cell r="E8" t="str">
            <v>松山市千舟町8丁目128-1</v>
          </cell>
          <cell r="F8" t="str">
            <v>089-943-2342</v>
          </cell>
        </row>
        <row r="9">
          <cell r="C9" t="str">
            <v>愛媛たいき農業協同組合
代表理事組合長　田淵　博幸</v>
          </cell>
          <cell r="D9" t="str">
            <v>〒795-0064</v>
          </cell>
          <cell r="E9" t="str">
            <v>大洲市東大洲1582番地</v>
          </cell>
          <cell r="F9" t="str">
            <v>0893-24-4183</v>
          </cell>
        </row>
        <row r="10">
          <cell r="C10" t="str">
            <v>西宇和農業協同組合
代表理事理事長　小笠原　栄治</v>
          </cell>
          <cell r="D10" t="str">
            <v>〒796-0031　</v>
          </cell>
          <cell r="E10" t="str">
            <v>八幡浜市江戸岡1丁目12番10号</v>
          </cell>
          <cell r="F10" t="str">
            <v>0894-24-1111</v>
          </cell>
        </row>
        <row r="11">
          <cell r="C11" t="str">
            <v>東宇和農業協同組合
代表理事組合長　石野　満章</v>
          </cell>
          <cell r="D11" t="str">
            <v>〒797-0045　</v>
          </cell>
          <cell r="E11" t="str">
            <v>西予市宇和町坂戸652</v>
          </cell>
          <cell r="F11" t="str">
            <v>0894-62-6859</v>
          </cell>
        </row>
        <row r="12">
          <cell r="C12" t="str">
            <v>えひめ南農業協同組合
代表理事組合長　吉見　一弥</v>
          </cell>
          <cell r="D12" t="str">
            <v>〒798-0031</v>
          </cell>
          <cell r="E12" t="str">
            <v>宇和島市栄町港3丁目303</v>
          </cell>
          <cell r="F12" t="str">
            <v>0895-22-8111</v>
          </cell>
        </row>
        <row r="13">
          <cell r="C13" t="str">
            <v>伊予農産株式会社
代表取締役　山内　栄</v>
          </cell>
          <cell r="D13" t="str">
            <v xml:space="preserve">〒791-8004 </v>
          </cell>
          <cell r="E13" t="str">
            <v>松山市鴨川1丁目8-5</v>
          </cell>
          <cell r="F13" t="str">
            <v>089-979-1640</v>
          </cell>
        </row>
        <row r="14">
          <cell r="C14" t="str">
            <v>愛亀産業株式会社
代表取締役　西山　由紀</v>
          </cell>
          <cell r="D14" t="str">
            <v>〒791-3131</v>
          </cell>
          <cell r="E14" t="str">
            <v>伊予郡松前町大字北川原79-1</v>
          </cell>
          <cell r="F14" t="str">
            <v>089-971-7319</v>
          </cell>
        </row>
        <row r="15">
          <cell r="C15" t="str">
            <v>有限会社シトラス
代表取締役　山下　保志</v>
          </cell>
          <cell r="D15" t="str">
            <v xml:space="preserve">〒798-0084 </v>
          </cell>
          <cell r="E15" t="str">
            <v>宇和島市寄松甲833-4</v>
          </cell>
          <cell r="F15" t="str">
            <v>0895-27-2335</v>
          </cell>
        </row>
        <row r="16">
          <cell r="C16" t="str">
            <v>株式会社嶋茶舗
代表取締役社長　嶋　直穂</v>
          </cell>
          <cell r="D16" t="str">
            <v>〒791-1121</v>
          </cell>
          <cell r="E16" t="str">
            <v>松山市中野町181</v>
          </cell>
          <cell r="F16" t="str">
            <v>089-948-8400</v>
          </cell>
        </row>
        <row r="17">
          <cell r="C17" t="str">
            <v>株式会社やまびこ
代表取締役　大西　賢治</v>
          </cell>
          <cell r="D17" t="str">
            <v>〒799-0301</v>
          </cell>
          <cell r="E17" t="str">
            <v>四国中央市新宮町馬立4491-1</v>
          </cell>
          <cell r="F17" t="str">
            <v>0896-72-3111</v>
          </cell>
        </row>
        <row r="18">
          <cell r="C18" t="str">
            <v>小田まちづくり株式会社
取締役　酒口　強</v>
          </cell>
          <cell r="D18" t="str">
            <v>〒791-3502</v>
          </cell>
          <cell r="E18" t="str">
            <v>喜多郡内子町寺村251-1</v>
          </cell>
          <cell r="F18" t="str">
            <v>0892-52-3023</v>
          </cell>
        </row>
        <row r="19">
          <cell r="C19" t="str">
            <v>松田包装株式会社
代表取締役　松田　幸善</v>
          </cell>
          <cell r="D19" t="str">
            <v>〒795-0064</v>
          </cell>
          <cell r="E19" t="str">
            <v>大洲市東大洲911-1</v>
          </cell>
          <cell r="F19" t="str">
            <v>本社
0893-25-4333
松山営業所
089-983-3231</v>
          </cell>
        </row>
        <row r="20">
          <cell r="C20" t="str">
            <v>株式会社GREEN DOOR
代表取締役　大槻　幸宏</v>
          </cell>
          <cell r="D20" t="str">
            <v>〒790-0842</v>
          </cell>
          <cell r="E20" t="str">
            <v>松山市道後湯之町６番１３号</v>
          </cell>
          <cell r="F20" t="str">
            <v>089-915-5014</v>
          </cell>
        </row>
        <row r="21">
          <cell r="C21" t="str">
            <v>株式会社 楽農研究所
代表取締役　菊地　義一</v>
          </cell>
          <cell r="D21" t="str">
            <v>〒791-3301</v>
          </cell>
          <cell r="E21" t="str">
            <v>喜多郡内子町五十崎乙489-1</v>
          </cell>
          <cell r="F21" t="str">
            <v>0893-57-9800</v>
          </cell>
        </row>
        <row r="22">
          <cell r="C22" t="str">
            <v>愛媛県立北宇和高等学校
校長　平野　宗義</v>
          </cell>
          <cell r="D22" t="str">
            <v>〒798-1397</v>
          </cell>
          <cell r="E22" t="str">
            <v>宇和郡鬼北町大字近永942番地</v>
          </cell>
          <cell r="F22" t="str">
            <v>0895-45-1241</v>
          </cell>
        </row>
        <row r="23">
          <cell r="C23" t="str">
            <v>株式会社銅夢市場
代表取締役　越智　俊博</v>
          </cell>
          <cell r="D23" t="str">
            <v>〒792-0013</v>
          </cell>
          <cell r="E23" t="str">
            <v>新居浜市泉池町10-1</v>
          </cell>
          <cell r="F23" t="str">
            <v>0897-35-2468</v>
          </cell>
        </row>
        <row r="24">
          <cell r="C24" t="str">
            <v>有限会社松山米穀卸
代表取締役　三宗　国興</v>
          </cell>
          <cell r="D24" t="str">
            <v>〒791-8006</v>
          </cell>
          <cell r="E24" t="str">
            <v>松山市安城寺町216-1</v>
          </cell>
          <cell r="F24" t="str">
            <v>089-922-1772</v>
          </cell>
        </row>
        <row r="25">
          <cell r="C25" t="str">
            <v>愛媛大学附属高等学校
校長　吉村　直道</v>
          </cell>
          <cell r="D25" t="str">
            <v>〒790-0905</v>
          </cell>
          <cell r="E25" t="str">
            <v>松山市樽味3丁目2-40</v>
          </cell>
          <cell r="F25" t="str">
            <v>089-946-9911</v>
          </cell>
        </row>
        <row r="26">
          <cell r="C26" t="str">
            <v>株式会社地域法人無茶々園
代表取締役　大津　清次</v>
          </cell>
          <cell r="D26" t="str">
            <v>〒797-0113</v>
          </cell>
          <cell r="E26" t="str">
            <v>西予市明浜町狩浜３番耕地134番地</v>
          </cell>
          <cell r="F26" t="str">
            <v>0894-65-1417</v>
          </cell>
        </row>
        <row r="27">
          <cell r="C27" t="str">
            <v>株式会社アスタクリ
代表取締役　大谷　武久</v>
          </cell>
          <cell r="D27" t="str">
            <v>〒791-1126</v>
          </cell>
          <cell r="E27" t="str">
            <v>松山市大橋町103番地4</v>
          </cell>
          <cell r="F27" t="str">
            <v>089-963-2751</v>
          </cell>
        </row>
        <row r="28">
          <cell r="C28" t="str">
            <v>株式会社石川興産
代表取締役　石川　修平</v>
          </cell>
          <cell r="D28" t="str">
            <v>〒799-0411</v>
          </cell>
          <cell r="E28" t="str">
            <v>四国中央市下柏町848-1</v>
          </cell>
          <cell r="F28" t="str">
            <v>0896-24-1107</v>
          </cell>
        </row>
        <row r="29">
          <cell r="C29" t="str">
            <v>愛媛県立今治南高等学校
校長　川井　博樹</v>
          </cell>
          <cell r="D29" t="str">
            <v>〒794-0015</v>
          </cell>
          <cell r="E29" t="str">
            <v>今治市常磐町7-2-17</v>
          </cell>
          <cell r="F29" t="str">
            <v>0898-22-0017</v>
          </cell>
        </row>
        <row r="30">
          <cell r="C30" t="str">
            <v>愛媛県立丹原高等学校
校長　合田　明典</v>
          </cell>
          <cell r="D30" t="str">
            <v>〒791-0502　</v>
          </cell>
          <cell r="E30" t="str">
            <v>西条市丹原町願連寺163</v>
          </cell>
          <cell r="F30" t="str">
            <v>0898-68-7325</v>
          </cell>
        </row>
        <row r="31">
          <cell r="C31" t="str">
            <v>株式会社AGRI BASE
代表取締役　長尾　勇太</v>
          </cell>
          <cell r="D31" t="str">
            <v>〒791-8016</v>
          </cell>
          <cell r="E31" t="str">
            <v>松山市久万ノ台1201-2</v>
          </cell>
          <cell r="F31" t="str">
            <v>090-9453-3611</v>
          </cell>
        </row>
        <row r="32">
          <cell r="C32" t="str">
            <v>株式会社今治デパート　ショッピングセンターほない
店長　河野　一男</v>
          </cell>
          <cell r="D32" t="str">
            <v>〒796-0026</v>
          </cell>
          <cell r="E32" t="str">
            <v>八幡浜市保内町喜木1-110-1</v>
          </cell>
          <cell r="F32" t="str">
            <v>0894-36-0055</v>
          </cell>
        </row>
        <row r="33">
          <cell r="C33" t="str">
            <v>株式会社うわじま産業振興公社
代表取締役　西本　能尚</v>
          </cell>
          <cell r="D33" t="str">
            <v>〒798-1114</v>
          </cell>
          <cell r="E33" t="str">
            <v>宇和島市三間町務田180-1</v>
          </cell>
          <cell r="F33" t="str">
            <v>0895-58-1122</v>
          </cell>
        </row>
        <row r="34">
          <cell r="C34" t="str">
            <v>マルハフーズ株式会社
代表取締役　宇都宮　基成</v>
          </cell>
          <cell r="D34" t="str">
            <v>〒796-0088</v>
          </cell>
          <cell r="E34" t="str">
            <v>八幡浜市1079番地1</v>
          </cell>
          <cell r="F34" t="str">
            <v>0894-22-0070</v>
          </cell>
        </row>
        <row r="35">
          <cell r="C35" t="str">
            <v>株式会社ホープル
代表取締役　山本　俊幸</v>
          </cell>
          <cell r="D35" t="str">
            <v>〒798-3303</v>
          </cell>
          <cell r="E35" t="str">
            <v>宇和島市津島町近家甲1112番地7</v>
          </cell>
          <cell r="F35" t="str">
            <v>090-4975-5761</v>
          </cell>
        </row>
        <row r="36">
          <cell r="C36" t="str">
            <v>株式会社乃万青果
代表取締役　木原　洋文</v>
          </cell>
          <cell r="D36" t="str">
            <v>〒794-0074</v>
          </cell>
          <cell r="E36" t="str">
            <v>今治市神宮甲844-5</v>
          </cell>
          <cell r="F36" t="str">
            <v>0898-31-3511</v>
          </cell>
        </row>
        <row r="37">
          <cell r="C37" t="str">
            <v>NPO法人さしあげプロジェクト
代表取締役　鴻上　庸郎</v>
          </cell>
          <cell r="D37" t="str">
            <v>〒792-0017</v>
          </cell>
          <cell r="E37" t="str">
            <v>新居浜市若水町2丁目9-17</v>
          </cell>
          <cell r="F37" t="str">
            <v>0897-37-1666</v>
          </cell>
        </row>
        <row r="38">
          <cell r="C38" t="str">
            <v>愛媛県立宇和高等学校
校長　児島　万代光</v>
          </cell>
          <cell r="D38" t="str">
            <v>〒797-0015</v>
          </cell>
          <cell r="E38" t="str">
            <v>西予市宇和町卯之町4-190-1</v>
          </cell>
          <cell r="F38" t="str">
            <v>0894-62-1321</v>
          </cell>
        </row>
        <row r="39">
          <cell r="C39" t="str">
            <v>株式会社まちづくり松野
代表取締役　吉田　律雄</v>
          </cell>
          <cell r="D39" t="str">
            <v>〒799-0702</v>
          </cell>
          <cell r="E39" t="str">
            <v>北宇和郡松野町延野々1510-1</v>
          </cell>
          <cell r="F39" t="str">
            <v>0895-20-5006</v>
          </cell>
        </row>
        <row r="40">
          <cell r="C40" t="str">
            <v>愛媛県立大洲農業高等学校
校長　真鍋　昌嗣</v>
          </cell>
          <cell r="D40" t="str">
            <v>〒795-0064</v>
          </cell>
          <cell r="E40" t="str">
            <v>大洲市東大洲15</v>
          </cell>
          <cell r="F40" t="str">
            <v>0893-24-3101</v>
          </cell>
        </row>
        <row r="41">
          <cell r="C41" t="str">
            <v>愛媛県立伊予農業高等学校
校長　永井　伊秀</v>
          </cell>
          <cell r="D41" t="str">
            <v>〒799-3111</v>
          </cell>
          <cell r="E41" t="str">
            <v>伊予市下吾川1433</v>
          </cell>
          <cell r="F41" t="str">
            <v>089-982-1225</v>
          </cell>
        </row>
        <row r="42">
          <cell r="C42" t="str">
            <v>国立大学法人愛媛大学
学長　仁科　弘重</v>
          </cell>
          <cell r="D42" t="str">
            <v>〒799-2424</v>
          </cell>
          <cell r="E42" t="str">
            <v>松山市八反地498</v>
          </cell>
          <cell r="F42" t="str">
            <v>089-946-9811</v>
          </cell>
        </row>
        <row r="43">
          <cell r="C43" t="str">
            <v>今治ヤンマー株式会社　松山支店
松山支店長　和田　美知雄</v>
          </cell>
          <cell r="D43" t="str">
            <v>〒791-1111</v>
          </cell>
          <cell r="E43" t="str">
            <v>松山市高井町1096-1</v>
          </cell>
          <cell r="F43" t="str">
            <v>089-975-0362</v>
          </cell>
        </row>
        <row r="44">
          <cell r="C44" t="str">
            <v>株式会社田村ごはんプロ
代表取締役　田村　隆悟</v>
          </cell>
          <cell r="D44" t="str">
            <v>〒791-1202</v>
          </cell>
          <cell r="E44" t="str">
            <v>上浮穴郡久万高原町入野517</v>
          </cell>
          <cell r="F44" t="str">
            <v>0892-21-0394</v>
          </cell>
        </row>
        <row r="45">
          <cell r="C45" t="str">
            <v>一般財団法人 日本穀物検定協会愛媛出張所
所長　大石　正志</v>
          </cell>
          <cell r="D45" t="str">
            <v>〒790-0063</v>
          </cell>
          <cell r="E45" t="str">
            <v>松山市辻町13-5</v>
          </cell>
          <cell r="F45" t="str">
            <v>089-923-8670</v>
          </cell>
        </row>
        <row r="46">
          <cell r="C46" t="str">
            <v>株式会社ドイ　お米のまつや
代表取締役　土居　松生</v>
          </cell>
          <cell r="D46" t="str">
            <v>〒791-0215</v>
          </cell>
          <cell r="E46" t="str">
            <v>東温市北野田376-1</v>
          </cell>
          <cell r="F46" t="str">
            <v>089-955-1711</v>
          </cell>
        </row>
        <row r="47">
          <cell r="C47" t="str">
            <v>株式会社ひめライス
代表取締役社長　武田　司</v>
          </cell>
          <cell r="D47" t="str">
            <v>〒791-3163</v>
          </cell>
          <cell r="E47" t="str">
            <v>伊予郡松前町大字徳丸字五屋敷771-25</v>
          </cell>
          <cell r="F47" t="str">
            <v>089-960-3331</v>
          </cell>
        </row>
        <row r="48">
          <cell r="C48" t="str">
            <v>有限会社マル南フルーツ
代表取締役　酒栄　憲三</v>
          </cell>
          <cell r="D48" t="str">
            <v>〒798-0022</v>
          </cell>
          <cell r="E48" t="str">
            <v>宇和島市伊吹町字高樋甲895</v>
          </cell>
          <cell r="F48" t="str">
            <v>0895-25-1249</v>
          </cell>
        </row>
        <row r="49">
          <cell r="C49" t="str">
            <v>有限会社ワールドファーマーズ
代表取締役　森崎　正</v>
          </cell>
          <cell r="D49" t="str">
            <v>〒799-3752</v>
          </cell>
          <cell r="E49" t="str">
            <v>宇和島市吉田町河内甲1471</v>
          </cell>
          <cell r="F49" t="str">
            <v>0895-52-1937</v>
          </cell>
        </row>
        <row r="50">
          <cell r="C50" t="str">
            <v>農業生産法人株式会社ニュウズ
代表取締役社長　土居　裕子</v>
          </cell>
          <cell r="D50" t="str">
            <v>〒796-0312</v>
          </cell>
          <cell r="E50" t="str">
            <v>西予市宇和郡伊方町河内1448-1</v>
          </cell>
          <cell r="F50" t="str">
            <v>0894-38-2165</v>
          </cell>
        </row>
        <row r="51">
          <cell r="C51" t="str">
            <v>株式会社今治デパート　ショッパーズ保内店
店長　河野　一男</v>
          </cell>
          <cell r="D51" t="str">
            <v>〒796-0026</v>
          </cell>
          <cell r="E51" t="str">
            <v>八幡浜市保内町喜木1-110-1</v>
          </cell>
          <cell r="F51" t="str">
            <v>0894-36-0055</v>
          </cell>
        </row>
        <row r="52">
          <cell r="C52" t="str">
            <v>有限会社中川農園
代表　中川　常利</v>
          </cell>
          <cell r="D52" t="str">
            <v>〒796-0307</v>
          </cell>
          <cell r="E52" t="str">
            <v>西宇和郡伊方町中之浜616</v>
          </cell>
          <cell r="F52" t="str">
            <v>0894-38-0182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生産認証一覧（R7.12月審査会時点）"/>
      <sheetName val="出荷認証一覧（R7.12月審査会時点）"/>
      <sheetName val="精米認証一覧（R7.12月審査会時点）"/>
      <sheetName val="確認責任者連絡先"/>
    </sheetNames>
    <sheetDataSet>
      <sheetData sheetId="0"/>
      <sheetData sheetId="1"/>
      <sheetData sheetId="2"/>
      <sheetData sheetId="3">
        <row r="3">
          <cell r="C3" t="str">
            <v>うま農業協同組合
代表理事組合長　合田　久</v>
          </cell>
          <cell r="D3" t="str">
            <v>〒799-0422</v>
          </cell>
          <cell r="E3" t="str">
            <v>四国中央市中之庄町1684-4</v>
          </cell>
          <cell r="F3" t="str">
            <v>0896-24-2311</v>
          </cell>
        </row>
        <row r="4">
          <cell r="C4" t="str">
            <v>えひめ未来農業協同組合
代表理事組合長　岡部　成彦</v>
          </cell>
          <cell r="D4" t="str">
            <v>〒792-0804</v>
          </cell>
          <cell r="E4" t="str">
            <v>新居浜市田所町3-63</v>
          </cell>
          <cell r="F4" t="str">
            <v>0897-37-1004</v>
          </cell>
        </row>
        <row r="5">
          <cell r="C5" t="str">
            <v>東予園芸農業協同組合
代表理事組合長　寺尾　則雄</v>
          </cell>
          <cell r="D5" t="str">
            <v>〒791-0594</v>
          </cell>
          <cell r="E5" t="str">
            <v>西条市丹原町今井431番地</v>
          </cell>
          <cell r="F5" t="str">
            <v>0898-68-4545</v>
          </cell>
        </row>
        <row r="6">
          <cell r="C6" t="str">
            <v>越智今治農業協同組合
代表理事理事長　渡部　浩忠</v>
          </cell>
          <cell r="D6" t="str">
            <v>〒794-0081　</v>
          </cell>
          <cell r="E6" t="str">
            <v>今治市阿方甲246-1</v>
          </cell>
          <cell r="F6" t="str">
            <v>0898-34-1884</v>
          </cell>
        </row>
        <row r="7">
          <cell r="C7" t="str">
            <v>今治立花農業協同組合
代表理事組合長　越智　恵吾</v>
          </cell>
          <cell r="D7" t="str">
            <v>〒794-0803</v>
          </cell>
          <cell r="E7" t="str">
            <v>今治市北鳥生町3-3-14</v>
          </cell>
          <cell r="F7" t="str">
            <v>0898-23-0246</v>
          </cell>
        </row>
        <row r="8">
          <cell r="C8" t="str">
            <v>松山市農業協同組合
代表理事組合長　阿部　和孝</v>
          </cell>
          <cell r="D8" t="str">
            <v>〒790-0003</v>
          </cell>
          <cell r="E8" t="str">
            <v>松山市三番町八丁目325番1</v>
          </cell>
          <cell r="F8" t="str">
            <v>089-946-1611</v>
          </cell>
        </row>
        <row r="9">
          <cell r="C9" t="str">
            <v>えひめ中央農業協同組合
代表理事理事長　武市　佳久</v>
          </cell>
          <cell r="D9" t="str">
            <v>〒790-0011</v>
          </cell>
          <cell r="E9" t="str">
            <v>松山市千舟町8丁目128-1</v>
          </cell>
          <cell r="F9" t="str">
            <v>089-943-2342</v>
          </cell>
        </row>
        <row r="10">
          <cell r="C10" t="str">
            <v>愛媛たいき農業協同組合
代表理事組合長　田淵　博幸</v>
          </cell>
          <cell r="D10" t="str">
            <v>〒795-0064</v>
          </cell>
          <cell r="E10" t="str">
            <v>大洲市東大洲1582番地</v>
          </cell>
          <cell r="F10" t="str">
            <v>0893-24-4183</v>
          </cell>
        </row>
        <row r="11">
          <cell r="C11" t="str">
            <v>西宇和農業協同組合
代表理事理事長　小笠原　栄治</v>
          </cell>
          <cell r="D11" t="str">
            <v>〒796-0031　</v>
          </cell>
          <cell r="E11" t="str">
            <v>八幡浜市江戸岡1丁目12番10号</v>
          </cell>
          <cell r="F11" t="str">
            <v>0894-24-1111</v>
          </cell>
        </row>
        <row r="12">
          <cell r="C12" t="str">
            <v>東宇和農業協同組合
代表理事組合長　石野　満章</v>
          </cell>
          <cell r="D12" t="str">
            <v>〒797-0045　</v>
          </cell>
          <cell r="E12" t="str">
            <v>西予市宇和町坂戸652</v>
          </cell>
          <cell r="F12" t="str">
            <v>0894-62-6859</v>
          </cell>
        </row>
        <row r="13">
          <cell r="C13" t="str">
            <v>えひめ南農業協同組合
代表理事組合長　吉見　一弥</v>
          </cell>
          <cell r="D13" t="str">
            <v>〒798-0031</v>
          </cell>
          <cell r="E13" t="str">
            <v>宇和島市栄町港3丁目303</v>
          </cell>
          <cell r="F13" t="str">
            <v>0895-22-8111</v>
          </cell>
        </row>
        <row r="14">
          <cell r="C14" t="str">
            <v>伊予農産株式会社
代表取締役　山内　栄</v>
          </cell>
          <cell r="D14" t="str">
            <v xml:space="preserve">〒791-8004 </v>
          </cell>
          <cell r="E14" t="str">
            <v>松山市鴨川1丁目8-5</v>
          </cell>
          <cell r="F14" t="str">
            <v>089-979-1640</v>
          </cell>
        </row>
        <row r="15">
          <cell r="C15" t="str">
            <v>愛亀産業株式会社
代表取締役　西山　由紀</v>
          </cell>
          <cell r="D15" t="str">
            <v>〒791-3131</v>
          </cell>
          <cell r="E15" t="str">
            <v>伊予郡松前町大字北川原79-1</v>
          </cell>
          <cell r="F15" t="str">
            <v>089-971-7319</v>
          </cell>
        </row>
        <row r="16">
          <cell r="C16" t="str">
            <v>有限会社シトラス
代表取締役　山下　保志</v>
          </cell>
          <cell r="D16" t="str">
            <v xml:space="preserve">〒798-0084 </v>
          </cell>
          <cell r="E16" t="str">
            <v>宇和島市寄松甲833-4</v>
          </cell>
          <cell r="F16" t="str">
            <v>0895-27-2335</v>
          </cell>
        </row>
        <row r="17">
          <cell r="C17" t="str">
            <v>株式会社嶋茶舗
代表取締役社長　嶋　直穂</v>
          </cell>
          <cell r="D17" t="str">
            <v>〒791-1121</v>
          </cell>
          <cell r="E17" t="str">
            <v>松山市中野町181</v>
          </cell>
          <cell r="F17" t="str">
            <v>089-948-8400</v>
          </cell>
        </row>
        <row r="18">
          <cell r="C18" t="str">
            <v>株式会社やまびこ
代表取締役　大西　賢治</v>
          </cell>
          <cell r="D18" t="str">
            <v>〒799-0301</v>
          </cell>
          <cell r="E18" t="str">
            <v>四国中央市新宮町馬立4491-1</v>
          </cell>
          <cell r="F18" t="str">
            <v>0896-72-3111</v>
          </cell>
        </row>
        <row r="19">
          <cell r="C19" t="str">
            <v>小田まちづくり株式会社
取締役　酒口　強</v>
          </cell>
          <cell r="D19" t="str">
            <v>〒791-3502</v>
          </cell>
          <cell r="E19" t="str">
            <v>喜多郡内子町寺村251-1</v>
          </cell>
          <cell r="F19" t="str">
            <v>0892-52-3023</v>
          </cell>
        </row>
        <row r="20">
          <cell r="C20" t="str">
            <v>松田包装株式会社
代表取締役　松田　幸善</v>
          </cell>
          <cell r="D20" t="str">
            <v>〒795-0064</v>
          </cell>
          <cell r="E20" t="str">
            <v>大洲市東大洲911-1</v>
          </cell>
          <cell r="F20" t="str">
            <v>本社
0893-25-4333
松山営業所
089-983-3231</v>
          </cell>
        </row>
        <row r="21">
          <cell r="C21" t="str">
            <v>株式会社GREEN DOOR
代表取締役　大槻　幸宏</v>
          </cell>
          <cell r="D21" t="str">
            <v>〒790-0842</v>
          </cell>
          <cell r="E21" t="str">
            <v>松山市道後湯之町６番１３号</v>
          </cell>
          <cell r="F21" t="str">
            <v>089-915-5014</v>
          </cell>
        </row>
        <row r="22">
          <cell r="C22" t="str">
            <v>株式会社 楽農研究所
代表取締役　菊地　義一</v>
          </cell>
          <cell r="D22" t="str">
            <v>〒791-3301</v>
          </cell>
          <cell r="E22" t="str">
            <v>喜多郡内子町五十崎乙489-1</v>
          </cell>
          <cell r="F22" t="str">
            <v>0893-57-9800</v>
          </cell>
        </row>
        <row r="23">
          <cell r="C23" t="str">
            <v>愛媛県立北宇和高等学校
校長　平野　宗義</v>
          </cell>
          <cell r="D23" t="str">
            <v>〒798-1397</v>
          </cell>
          <cell r="E23" t="str">
            <v>宇和郡鬼北町大字近永942番地</v>
          </cell>
          <cell r="F23" t="str">
            <v>0895-45-1241</v>
          </cell>
        </row>
        <row r="24">
          <cell r="C24" t="str">
            <v>株式会社銅夢市場
代表取締役　越智　俊博</v>
          </cell>
          <cell r="D24" t="str">
            <v>〒792-0013</v>
          </cell>
          <cell r="E24" t="str">
            <v>新居浜市泉池町10-1</v>
          </cell>
          <cell r="F24" t="str">
            <v>0897-35-2468</v>
          </cell>
        </row>
        <row r="25">
          <cell r="C25" t="str">
            <v>有限会社松山米穀卸
代表取締役　三宗　国興</v>
          </cell>
          <cell r="D25" t="str">
            <v>〒791-8006</v>
          </cell>
          <cell r="E25" t="str">
            <v>松山市安城寺町216-1</v>
          </cell>
          <cell r="F25" t="str">
            <v>089-922-1772</v>
          </cell>
        </row>
        <row r="26">
          <cell r="C26" t="str">
            <v>愛媛大学附属高等学校
校長　吉村　直道</v>
          </cell>
          <cell r="D26" t="str">
            <v>〒790-0905</v>
          </cell>
          <cell r="E26" t="str">
            <v>松山市樽味3丁目2-40</v>
          </cell>
          <cell r="F26" t="str">
            <v>089-946-9911</v>
          </cell>
        </row>
        <row r="27">
          <cell r="C27" t="str">
            <v>株式会社地域法人無茶々園
代表取締役　大津　清次</v>
          </cell>
          <cell r="D27" t="str">
            <v>〒797-0113</v>
          </cell>
          <cell r="E27" t="str">
            <v>西予市明浜町狩浜３番耕地134番地</v>
          </cell>
          <cell r="F27" t="str">
            <v>0894-65-1417</v>
          </cell>
        </row>
        <row r="28">
          <cell r="C28" t="str">
            <v>株式会社アスタクリ
代表取締役　大谷　武久</v>
          </cell>
          <cell r="D28" t="str">
            <v>〒791-1126</v>
          </cell>
          <cell r="E28" t="str">
            <v>松山市大橋町103番地4</v>
          </cell>
          <cell r="F28" t="str">
            <v>089-963-2751</v>
          </cell>
        </row>
        <row r="29">
          <cell r="C29" t="str">
            <v>株式会社石川興産
代表取締役　石川　修平</v>
          </cell>
          <cell r="D29" t="str">
            <v>〒799-0411</v>
          </cell>
          <cell r="E29" t="str">
            <v>四国中央市下柏町848-1</v>
          </cell>
          <cell r="F29" t="str">
            <v>0896-24-1107</v>
          </cell>
        </row>
        <row r="30">
          <cell r="C30" t="str">
            <v>愛媛県立今治南高等学校
校長　川井　博樹</v>
          </cell>
          <cell r="D30" t="str">
            <v>〒794-0015</v>
          </cell>
          <cell r="E30" t="str">
            <v>今治市常磐町7-2-17</v>
          </cell>
          <cell r="F30" t="str">
            <v>0898-22-0017</v>
          </cell>
        </row>
        <row r="31">
          <cell r="C31" t="str">
            <v>愛媛県立丹原高等学校
校長　合田　明典</v>
          </cell>
          <cell r="D31" t="str">
            <v>〒791-0502　</v>
          </cell>
          <cell r="E31" t="str">
            <v>西条市丹原町願連寺163</v>
          </cell>
          <cell r="F31" t="str">
            <v>0898-68-7325</v>
          </cell>
        </row>
        <row r="32">
          <cell r="C32" t="str">
            <v>株式会社AGRI BASE
代表取締役　長尾　勇太</v>
          </cell>
          <cell r="D32" t="str">
            <v>〒791-8016</v>
          </cell>
          <cell r="E32" t="str">
            <v>松山市久万ノ台1201-2</v>
          </cell>
          <cell r="F32" t="str">
            <v>090-9453-3611</v>
          </cell>
        </row>
        <row r="33">
          <cell r="C33" t="str">
            <v>株式会社今治デパート　ショッピングセンター保内店
店長　河野　一男</v>
          </cell>
          <cell r="D33" t="str">
            <v>〒796-0026</v>
          </cell>
          <cell r="E33" t="str">
            <v>八幡浜市保内町喜木1-110-1</v>
          </cell>
          <cell r="F33" t="str">
            <v>0894-36-0055</v>
          </cell>
        </row>
        <row r="34">
          <cell r="C34" t="str">
            <v>株式会社うわじま産業振興公社
代表取締役　西本　能尚</v>
          </cell>
          <cell r="D34" t="str">
            <v>〒798-1114</v>
          </cell>
          <cell r="E34" t="str">
            <v>宇和島市三間町務田180-1</v>
          </cell>
          <cell r="F34" t="str">
            <v>0895-58-1122</v>
          </cell>
        </row>
        <row r="35">
          <cell r="C35" t="str">
            <v>マルハフーズ株式会社
代表取締役　宇都宮　基成</v>
          </cell>
          <cell r="D35" t="str">
            <v>〒796-0088</v>
          </cell>
          <cell r="E35" t="str">
            <v>八幡浜市1079番地1</v>
          </cell>
          <cell r="F35" t="str">
            <v>0894-22-0070</v>
          </cell>
        </row>
        <row r="36">
          <cell r="C36" t="str">
            <v>株式会社ホープル
代表取締役　山本　俊幸</v>
          </cell>
          <cell r="D36" t="str">
            <v>〒798-3303</v>
          </cell>
          <cell r="E36" t="str">
            <v>宇和島市津島町近家甲1112番地7</v>
          </cell>
          <cell r="F36" t="str">
            <v>090-4975-5761</v>
          </cell>
        </row>
        <row r="37">
          <cell r="C37" t="str">
            <v>株式会社乃万青果
代表取締役　木原　洋文</v>
          </cell>
          <cell r="D37" t="str">
            <v>〒794-0074</v>
          </cell>
          <cell r="E37" t="str">
            <v>今治市神宮甲844-5</v>
          </cell>
          <cell r="F37" t="str">
            <v>0898-31-3511</v>
          </cell>
        </row>
        <row r="38">
          <cell r="C38" t="str">
            <v>NPO法人さしあげプロジェクト
代表取締役　鴻上　庸郎</v>
          </cell>
          <cell r="D38" t="str">
            <v>〒792-0017</v>
          </cell>
          <cell r="E38" t="str">
            <v>新居浜市若水町2丁目9-17</v>
          </cell>
          <cell r="F38" t="str">
            <v>0897-37-1666</v>
          </cell>
        </row>
        <row r="39">
          <cell r="C39" t="str">
            <v>愛媛県立宇和高等学校
校長　児島　万代光</v>
          </cell>
          <cell r="D39" t="str">
            <v>〒797-0015</v>
          </cell>
          <cell r="E39" t="str">
            <v>西予市宇和町卯之町4-190-1</v>
          </cell>
          <cell r="F39" t="str">
            <v>0894-62-1321</v>
          </cell>
        </row>
        <row r="40">
          <cell r="C40" t="str">
            <v>株式会社まちづくり松野
代表取締役　吉田　律雄</v>
          </cell>
          <cell r="D40" t="str">
            <v>〒799-0702</v>
          </cell>
          <cell r="E40" t="str">
            <v>北宇和郡松野町延野々1510-1</v>
          </cell>
          <cell r="F40" t="str">
            <v>0895-20-5006</v>
          </cell>
        </row>
        <row r="41">
          <cell r="C41" t="str">
            <v>愛媛県立大洲農業高等学校
校長　真鍋　昌嗣</v>
          </cell>
          <cell r="D41" t="str">
            <v>〒795-0064</v>
          </cell>
          <cell r="E41" t="str">
            <v>大洲市東大洲15</v>
          </cell>
          <cell r="F41" t="str">
            <v>0893-24-3101</v>
          </cell>
        </row>
        <row r="42">
          <cell r="C42" t="str">
            <v>愛媛県立伊予農業高等学校
校長　永井　伊秀</v>
          </cell>
          <cell r="D42" t="str">
            <v>〒799-3111</v>
          </cell>
          <cell r="E42" t="str">
            <v>伊予市下吾川1433</v>
          </cell>
          <cell r="F42" t="str">
            <v>089-982-1225</v>
          </cell>
        </row>
        <row r="43">
          <cell r="C43" t="str">
            <v>国立大学法人愛媛大学
学長　仁科　弘重</v>
          </cell>
          <cell r="D43" t="str">
            <v>〒799-2424</v>
          </cell>
          <cell r="E43" t="str">
            <v>松山市八反地498</v>
          </cell>
          <cell r="F43" t="str">
            <v>089-946-9811</v>
          </cell>
        </row>
        <row r="44">
          <cell r="C44" t="str">
            <v>今治ヤンマー株式会社　松山支店
松山支店長　和田　美知雄</v>
          </cell>
          <cell r="D44" t="str">
            <v>〒791-1111</v>
          </cell>
          <cell r="E44" t="str">
            <v>松山市高井町1096-1</v>
          </cell>
          <cell r="F44" t="str">
            <v>089-975-0362</v>
          </cell>
        </row>
        <row r="45">
          <cell r="C45" t="str">
            <v>株式会社田村ごはんプロ
代表取締役　田村　隆悟</v>
          </cell>
          <cell r="D45" t="str">
            <v>〒791-1202</v>
          </cell>
          <cell r="E45" t="str">
            <v>上浮穴郡久万高原町入野517</v>
          </cell>
          <cell r="F45" t="str">
            <v>0892-21-0394</v>
          </cell>
        </row>
        <row r="46">
          <cell r="C46" t="str">
            <v>一般財団法人 日本穀物検定協会愛媛出張所
所長　大石　正志</v>
          </cell>
          <cell r="D46" t="str">
            <v>〒790-0063</v>
          </cell>
          <cell r="E46" t="str">
            <v>松山市辻町13-5</v>
          </cell>
          <cell r="F46" t="str">
            <v>089-923-8670</v>
          </cell>
        </row>
        <row r="47">
          <cell r="C47" t="str">
            <v>株式会社ドイ　お米のまつや
代表取締役　土居　松生</v>
          </cell>
          <cell r="D47" t="str">
            <v>〒791-0215</v>
          </cell>
          <cell r="E47" t="str">
            <v>東温市北野田376-1</v>
          </cell>
          <cell r="F47" t="str">
            <v>089-955-1711</v>
          </cell>
        </row>
        <row r="48">
          <cell r="C48" t="str">
            <v>株式会社ひめライス
代表取締役社長　武田　司</v>
          </cell>
          <cell r="D48" t="str">
            <v>〒791-3163</v>
          </cell>
          <cell r="E48" t="str">
            <v>伊予郡松前町大字徳丸字五屋敷771-25</v>
          </cell>
          <cell r="F48" t="str">
            <v>089-960-3331</v>
          </cell>
        </row>
        <row r="49">
          <cell r="C49" t="str">
            <v>有限会社マル南フルーツ
代表取締役　酒栄　憲三</v>
          </cell>
          <cell r="D49" t="str">
            <v>〒798-0022</v>
          </cell>
          <cell r="E49" t="str">
            <v>宇和島市伊吹町字高樋甲895</v>
          </cell>
          <cell r="F49" t="str">
            <v>0895-25-1249</v>
          </cell>
        </row>
        <row r="50">
          <cell r="C50" t="str">
            <v>有限会社ワールドファーマーズ
代表取締役　森崎　正</v>
          </cell>
          <cell r="D50" t="str">
            <v>〒799-3752</v>
          </cell>
          <cell r="E50" t="str">
            <v>宇和島市吉田町河内甲1471</v>
          </cell>
          <cell r="F50" t="str">
            <v>0895-52-1937</v>
          </cell>
        </row>
        <row r="51">
          <cell r="C51" t="str">
            <v>農業生産法人株式会社ニュウズ
代表取締役社長　土居　裕子</v>
          </cell>
          <cell r="D51" t="str">
            <v>〒796-0312</v>
          </cell>
          <cell r="E51" t="str">
            <v>西予市宇和郡伊方町河内1448-1</v>
          </cell>
          <cell r="F51" t="str">
            <v>0894-38-2165</v>
          </cell>
        </row>
        <row r="52">
          <cell r="C52" t="str">
            <v>株式会社今治デパート　ショッパーズ保内店
店長　河野　一男</v>
          </cell>
          <cell r="D52" t="str">
            <v>〒796-0026</v>
          </cell>
          <cell r="E52" t="str">
            <v>八幡浜市保内町喜木1-110-1</v>
          </cell>
          <cell r="F52" t="str">
            <v>0894-36-0055</v>
          </cell>
        </row>
        <row r="53">
          <cell r="C53" t="str">
            <v>有限会社中川農園
代表　中川　常利</v>
          </cell>
          <cell r="D53" t="str">
            <v>〒796-0307</v>
          </cell>
          <cell r="E53" t="str">
            <v>西宇和郡伊方町中之浜616</v>
          </cell>
          <cell r="F53" t="str">
            <v>0894-38-0182</v>
          </cell>
        </row>
        <row r="54">
          <cell r="C54" t="str">
            <v>株式会社オレンジフーズ
代表取締役　田那部　光代</v>
          </cell>
          <cell r="D54" t="str">
            <v>〒791-8071</v>
          </cell>
          <cell r="E54" t="str">
            <v>松山市松ノ木1-5-16</v>
          </cell>
          <cell r="F54" t="str">
            <v>089-953-3667</v>
          </cell>
        </row>
        <row r="55">
          <cell r="C55" t="str">
            <v>農事組合法人愛媛産直協同センター
代表理事　森井　俊弘</v>
          </cell>
          <cell r="D55" t="str">
            <v>〒790-0805</v>
          </cell>
          <cell r="E55" t="str">
            <v>松山市西石井1-9-22</v>
          </cell>
          <cell r="F55" t="str">
            <v>089-968-1105</v>
          </cell>
        </row>
        <row r="56">
          <cell r="C56" t="str">
            <v>道の駅きらら館
店長　中村　和子</v>
          </cell>
          <cell r="D56" t="str">
            <v>〒796-0421</v>
          </cell>
          <cell r="E56" t="str">
            <v>西宇和郡伊方町九町越3番耕地179-1</v>
          </cell>
          <cell r="F56" t="str">
            <v>0894-39-0230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184"/>
  <sheetViews>
    <sheetView tabSelected="1" view="pageBreakPreview" zoomScale="80" zoomScaleNormal="85" zoomScaleSheetLayoutView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3" sqref="B3:B184"/>
    </sheetView>
  </sheetViews>
  <sheetFormatPr defaultColWidth="9" defaultRowHeight="13" x14ac:dyDescent="0.2"/>
  <cols>
    <col min="1" max="1" width="3" style="9" customWidth="1"/>
    <col min="2" max="2" width="6" style="9" bestFit="1" customWidth="1"/>
    <col min="3" max="3" width="28.453125" style="58" customWidth="1"/>
    <col min="4" max="4" width="28.453125" style="66" customWidth="1"/>
    <col min="5" max="5" width="14.08984375" style="66" customWidth="1"/>
    <col min="6" max="6" width="20.36328125" style="66" customWidth="1"/>
    <col min="7" max="7" width="22.7265625" style="66" customWidth="1"/>
    <col min="8" max="8" width="3" style="9" customWidth="1"/>
    <col min="9" max="9" width="20.26953125" style="58" customWidth="1"/>
    <col min="10" max="10" width="10.6328125" style="65" customWidth="1"/>
    <col min="11" max="11" width="10.7265625" style="65" customWidth="1"/>
    <col min="12" max="12" width="14.90625" style="124" customWidth="1"/>
    <col min="13" max="13" width="25.08984375" style="66" customWidth="1"/>
    <col min="14" max="14" width="15" style="9" customWidth="1"/>
    <col min="15" max="15" width="10.7265625" style="67" customWidth="1"/>
    <col min="16" max="16" width="9.6328125" style="64" customWidth="1"/>
    <col min="17" max="17" width="5.6328125" style="68" customWidth="1"/>
    <col min="18" max="18" width="9.7265625" style="138" bestFit="1" customWidth="1"/>
    <col min="19" max="19" width="12.26953125" style="68" bestFit="1" customWidth="1"/>
    <col min="20" max="20" width="30.90625" style="119" customWidth="1"/>
    <col min="21" max="16384" width="9" style="29"/>
  </cols>
  <sheetData>
    <row r="1" spans="1:22" ht="13.5" customHeight="1" x14ac:dyDescent="0.2">
      <c r="A1" s="273" t="s">
        <v>188</v>
      </c>
      <c r="B1" s="269" t="s">
        <v>0</v>
      </c>
      <c r="C1" s="269" t="s">
        <v>21</v>
      </c>
      <c r="D1" s="276" t="s">
        <v>107</v>
      </c>
      <c r="E1" s="276" t="s">
        <v>108</v>
      </c>
      <c r="F1" s="275" t="s">
        <v>190</v>
      </c>
      <c r="G1" s="275" t="s">
        <v>191</v>
      </c>
      <c r="H1" s="269" t="s">
        <v>26</v>
      </c>
      <c r="I1" s="280" t="s">
        <v>4</v>
      </c>
      <c r="J1" s="269" t="s">
        <v>5</v>
      </c>
      <c r="K1" s="269" t="s">
        <v>6</v>
      </c>
      <c r="L1" s="281" t="s">
        <v>1</v>
      </c>
      <c r="M1" s="269" t="s">
        <v>11</v>
      </c>
      <c r="N1" s="269" t="s">
        <v>224</v>
      </c>
      <c r="O1" s="278" t="s">
        <v>9</v>
      </c>
      <c r="P1" s="278" t="s">
        <v>25</v>
      </c>
      <c r="Q1" s="279" t="s">
        <v>189</v>
      </c>
      <c r="R1" s="279"/>
      <c r="S1" s="279"/>
      <c r="T1" s="274" t="s">
        <v>7</v>
      </c>
    </row>
    <row r="2" spans="1:22" ht="52" x14ac:dyDescent="0.2">
      <c r="A2" s="270"/>
      <c r="B2" s="270"/>
      <c r="C2" s="271"/>
      <c r="D2" s="277"/>
      <c r="E2" s="277"/>
      <c r="F2" s="275"/>
      <c r="G2" s="275"/>
      <c r="H2" s="272"/>
      <c r="I2" s="272"/>
      <c r="J2" s="269"/>
      <c r="K2" s="271"/>
      <c r="L2" s="271"/>
      <c r="M2" s="271"/>
      <c r="N2" s="269"/>
      <c r="O2" s="271"/>
      <c r="P2" s="271"/>
      <c r="Q2" s="86" t="s">
        <v>17</v>
      </c>
      <c r="R2" s="137" t="s">
        <v>18</v>
      </c>
      <c r="S2" s="86" t="s">
        <v>19</v>
      </c>
      <c r="T2" s="274"/>
    </row>
    <row r="3" spans="1:22" ht="48" customHeight="1" x14ac:dyDescent="0.2">
      <c r="A3" s="57" t="str">
        <f t="shared" ref="A3" ca="1" si="0">IF(NOW()&gt;O3,IF(NOW()&lt;P3,"出荷中","終了"),"")</f>
        <v>出荷中</v>
      </c>
      <c r="B3" s="2">
        <v>1</v>
      </c>
      <c r="C3" s="89" t="s">
        <v>301</v>
      </c>
      <c r="D3" s="26" t="s">
        <v>161</v>
      </c>
      <c r="E3" s="77" t="s">
        <v>181</v>
      </c>
      <c r="F3" s="111" t="s">
        <v>339</v>
      </c>
      <c r="G3" s="111" t="s">
        <v>340</v>
      </c>
      <c r="H3" s="60" t="s">
        <v>153</v>
      </c>
      <c r="I3" s="49" t="s">
        <v>303</v>
      </c>
      <c r="J3" s="52" t="s">
        <v>304</v>
      </c>
      <c r="K3" s="52" t="s">
        <v>338</v>
      </c>
      <c r="L3" s="100" t="s">
        <v>223</v>
      </c>
      <c r="M3" s="4" t="s">
        <v>291</v>
      </c>
      <c r="N3" s="62" t="s">
        <v>148</v>
      </c>
      <c r="O3" s="51">
        <v>45292</v>
      </c>
      <c r="P3" s="51">
        <v>46387</v>
      </c>
      <c r="Q3" s="143">
        <v>1</v>
      </c>
      <c r="R3" s="114">
        <v>96</v>
      </c>
      <c r="S3" s="145">
        <v>3204</v>
      </c>
      <c r="T3" s="111" t="s">
        <v>284</v>
      </c>
    </row>
    <row r="4" spans="1:22" ht="48" customHeight="1" x14ac:dyDescent="0.2">
      <c r="A4" s="57" t="str">
        <f t="shared" ref="A4:A6" ca="1" si="1">IF(NOW()&gt;O4,IF(NOW()&lt;P4,"出荷中","終了"),"")</f>
        <v>出荷中</v>
      </c>
      <c r="B4" s="2">
        <v>2</v>
      </c>
      <c r="C4" s="1" t="s">
        <v>921</v>
      </c>
      <c r="D4" s="4" t="str">
        <f>VLOOKUP(C4,確認責任者連絡先!$C$3:$E$80,3,FALSE)</f>
        <v>四国中央市新宮町馬立4491-1</v>
      </c>
      <c r="E4" s="4" t="str">
        <f>VLOOKUP(C4,確認責任者連絡先!$C$3:$F$80,4,FALSE)</f>
        <v>0896-72-3111</v>
      </c>
      <c r="F4" s="120" t="s">
        <v>831</v>
      </c>
      <c r="G4" s="120" t="s">
        <v>832</v>
      </c>
      <c r="H4" s="96" t="s">
        <v>247</v>
      </c>
      <c r="I4" s="4" t="s">
        <v>248</v>
      </c>
      <c r="J4" s="84" t="s">
        <v>345</v>
      </c>
      <c r="K4" s="84" t="s">
        <v>745</v>
      </c>
      <c r="L4" s="4" t="s">
        <v>223</v>
      </c>
      <c r="M4" s="4" t="s">
        <v>291</v>
      </c>
      <c r="N4" s="2" t="s">
        <v>346</v>
      </c>
      <c r="O4" s="93">
        <v>45778</v>
      </c>
      <c r="P4" s="91">
        <v>46142</v>
      </c>
      <c r="Q4" s="94">
        <v>2</v>
      </c>
      <c r="R4" s="164">
        <v>44</v>
      </c>
      <c r="S4" s="165">
        <v>300</v>
      </c>
      <c r="T4" s="160" t="s">
        <v>755</v>
      </c>
    </row>
    <row r="5" spans="1:22" ht="48" customHeight="1" x14ac:dyDescent="0.2">
      <c r="A5" s="57" t="str">
        <f t="shared" ca="1" si="1"/>
        <v>出荷中</v>
      </c>
      <c r="B5" s="2">
        <v>3</v>
      </c>
      <c r="C5" s="1" t="s">
        <v>921</v>
      </c>
      <c r="D5" s="4" t="str">
        <f>VLOOKUP(C5,確認責任者連絡先!$C$3:$E$80,3,FALSE)</f>
        <v>四国中央市新宮町馬立4491-1</v>
      </c>
      <c r="E5" s="4" t="str">
        <f>VLOOKUP(C5,確認責任者連絡先!$C$3:$F$80,4,FALSE)</f>
        <v>0896-72-3111</v>
      </c>
      <c r="F5" s="120" t="s">
        <v>833</v>
      </c>
      <c r="G5" s="176" t="s">
        <v>834</v>
      </c>
      <c r="H5" s="96" t="s">
        <v>247</v>
      </c>
      <c r="I5" s="97" t="s">
        <v>248</v>
      </c>
      <c r="J5" s="84" t="s">
        <v>347</v>
      </c>
      <c r="K5" s="84" t="s">
        <v>746</v>
      </c>
      <c r="L5" s="4" t="s">
        <v>223</v>
      </c>
      <c r="M5" s="4" t="s">
        <v>291</v>
      </c>
      <c r="N5" s="2" t="s">
        <v>346</v>
      </c>
      <c r="O5" s="93">
        <v>45778</v>
      </c>
      <c r="P5" s="91">
        <v>46142</v>
      </c>
      <c r="Q5" s="95">
        <v>1</v>
      </c>
      <c r="R5" s="166">
        <v>20</v>
      </c>
      <c r="S5" s="167">
        <v>240</v>
      </c>
      <c r="T5" s="160" t="s">
        <v>756</v>
      </c>
    </row>
    <row r="6" spans="1:22" ht="48" customHeight="1" x14ac:dyDescent="0.2">
      <c r="A6" s="57" t="str">
        <f t="shared" ca="1" si="1"/>
        <v>出荷中</v>
      </c>
      <c r="B6" s="2">
        <v>4</v>
      </c>
      <c r="C6" s="1" t="s">
        <v>922</v>
      </c>
      <c r="D6" s="4" t="str">
        <f>VLOOKUP(C6,確認責任者連絡先!$C$3:$E$80,3,FALSE)</f>
        <v>四国中央市新宮町馬立4491-1</v>
      </c>
      <c r="E6" s="4" t="str">
        <f>VLOOKUP(C6,確認責任者連絡先!$C$3:$F$80,4,FALSE)</f>
        <v>0896-72-3111</v>
      </c>
      <c r="F6" s="120" t="s">
        <v>835</v>
      </c>
      <c r="G6" s="120" t="s">
        <v>836</v>
      </c>
      <c r="H6" s="96" t="s">
        <v>20</v>
      </c>
      <c r="I6" s="97" t="s">
        <v>348</v>
      </c>
      <c r="J6" s="84" t="s">
        <v>349</v>
      </c>
      <c r="K6" s="84" t="s">
        <v>747</v>
      </c>
      <c r="L6" s="4" t="s">
        <v>223</v>
      </c>
      <c r="M6" s="4" t="s">
        <v>291</v>
      </c>
      <c r="N6" s="2" t="s">
        <v>326</v>
      </c>
      <c r="O6" s="93">
        <v>45778</v>
      </c>
      <c r="P6" s="91">
        <v>46142</v>
      </c>
      <c r="Q6" s="95">
        <v>1</v>
      </c>
      <c r="R6" s="166">
        <v>62</v>
      </c>
      <c r="S6" s="167">
        <v>917</v>
      </c>
      <c r="T6" s="160" t="s">
        <v>757</v>
      </c>
    </row>
    <row r="7" spans="1:22" ht="48" customHeight="1" x14ac:dyDescent="0.2">
      <c r="A7" s="57" t="str">
        <f t="shared" ref="A7:A9" ca="1" si="2">IF(NOW()&gt;O7,IF(NOW()&lt;P7,"出荷中","終了"),"")</f>
        <v>出荷中</v>
      </c>
      <c r="B7" s="2">
        <v>5</v>
      </c>
      <c r="C7" s="111" t="s">
        <v>269</v>
      </c>
      <c r="D7" s="4" t="str">
        <f>VLOOKUP(C7,確認責任者連絡先!$C$3:$E$80,3,FALSE)</f>
        <v>松山市道後湯之町６番１３号</v>
      </c>
      <c r="E7" s="4" t="str">
        <f>VLOOKUP(C7,確認責任者連絡先!$C$3:$F$80,4,FALSE)</f>
        <v>089-966-1231</v>
      </c>
      <c r="F7" s="120" t="s">
        <v>533</v>
      </c>
      <c r="G7" s="120" t="s">
        <v>534</v>
      </c>
      <c r="H7" s="98" t="s">
        <v>153</v>
      </c>
      <c r="I7" s="99" t="s">
        <v>156</v>
      </c>
      <c r="J7" s="84" t="s">
        <v>354</v>
      </c>
      <c r="K7" s="84" t="s">
        <v>532</v>
      </c>
      <c r="L7" s="100" t="s">
        <v>223</v>
      </c>
      <c r="M7" s="4" t="s">
        <v>291</v>
      </c>
      <c r="N7" s="62" t="s">
        <v>355</v>
      </c>
      <c r="O7" s="51">
        <v>45658</v>
      </c>
      <c r="P7" s="51">
        <v>46752</v>
      </c>
      <c r="Q7" s="141">
        <v>1</v>
      </c>
      <c r="R7" s="142">
        <v>96</v>
      </c>
      <c r="S7" s="140">
        <v>3204</v>
      </c>
      <c r="T7" s="136" t="s">
        <v>536</v>
      </c>
    </row>
    <row r="8" spans="1:22" ht="48" customHeight="1" x14ac:dyDescent="0.2">
      <c r="A8" s="57"/>
      <c r="B8" s="2">
        <v>6</v>
      </c>
      <c r="C8" s="101" t="s">
        <v>875</v>
      </c>
      <c r="D8" s="4" t="str">
        <f>VLOOKUP(C8,確認責任者連絡先!$C$3:$E$80,3,FALSE)</f>
        <v>八幡浜市江戸岡1丁目12番10号</v>
      </c>
      <c r="E8" s="4" t="str">
        <f>VLOOKUP(C8,確認責任者連絡先!$C$3:$F$80,4,FALSE)</f>
        <v>0894-24-1111</v>
      </c>
      <c r="F8" s="4" t="s">
        <v>143</v>
      </c>
      <c r="G8" s="4" t="s">
        <v>876</v>
      </c>
      <c r="H8" s="102" t="s">
        <v>877</v>
      </c>
      <c r="I8" s="104" t="s">
        <v>878</v>
      </c>
      <c r="J8" s="84" t="s">
        <v>879</v>
      </c>
      <c r="K8" s="84" t="s">
        <v>880</v>
      </c>
      <c r="L8" s="123" t="s">
        <v>23</v>
      </c>
      <c r="M8" s="103" t="s">
        <v>1098</v>
      </c>
      <c r="N8" s="235" t="s">
        <v>227</v>
      </c>
      <c r="O8" s="61">
        <v>45797</v>
      </c>
      <c r="P8" s="61">
        <v>46183</v>
      </c>
      <c r="Q8" s="143">
        <v>1</v>
      </c>
      <c r="R8" s="144">
        <v>32</v>
      </c>
      <c r="S8" s="146">
        <v>300</v>
      </c>
      <c r="T8" s="6" t="s">
        <v>881</v>
      </c>
    </row>
    <row r="9" spans="1:22" ht="47" customHeight="1" x14ac:dyDescent="0.2">
      <c r="A9" s="57" t="str">
        <f t="shared" ca="1" si="2"/>
        <v>出荷中</v>
      </c>
      <c r="B9" s="2">
        <v>7</v>
      </c>
      <c r="C9" s="5" t="s">
        <v>365</v>
      </c>
      <c r="D9" s="4" t="str">
        <f>VLOOKUP(C9,確認責任者連絡先!$C$3:$E$80,3,FALSE)</f>
        <v>伊予郡松前町大字北川原79-1</v>
      </c>
      <c r="E9" s="4" t="str">
        <f>VLOOKUP(C9,確認責任者連絡先!$C$3:$F$80,4,FALSE)</f>
        <v>089-971-7319</v>
      </c>
      <c r="F9" s="121" t="s">
        <v>280</v>
      </c>
      <c r="G9" s="122" t="s">
        <v>392</v>
      </c>
      <c r="H9" s="107" t="s">
        <v>146</v>
      </c>
      <c r="I9" s="4" t="s">
        <v>369</v>
      </c>
      <c r="J9" s="84" t="s">
        <v>370</v>
      </c>
      <c r="K9" s="84" t="s">
        <v>874</v>
      </c>
      <c r="L9" s="100" t="s">
        <v>223</v>
      </c>
      <c r="M9" s="3" t="s">
        <v>372</v>
      </c>
      <c r="N9" s="236" t="s">
        <v>363</v>
      </c>
      <c r="O9" s="50">
        <v>45834</v>
      </c>
      <c r="P9" s="50">
        <v>46142</v>
      </c>
      <c r="Q9" s="147" t="s">
        <v>242</v>
      </c>
      <c r="R9" s="247" t="s">
        <v>242</v>
      </c>
      <c r="S9" s="147" t="s">
        <v>242</v>
      </c>
      <c r="T9" s="118" t="s">
        <v>245</v>
      </c>
      <c r="U9" s="68"/>
      <c r="V9" s="87"/>
    </row>
    <row r="10" spans="1:22" ht="47" customHeight="1" x14ac:dyDescent="0.2">
      <c r="A10" s="110" t="str">
        <f t="shared" ref="A10:A14" ca="1" si="3">IF(NOW()&gt;O10,IF(NOW()&lt;P10,"出荷中","終了"),"")</f>
        <v>出荷中</v>
      </c>
      <c r="B10" s="2">
        <v>8</v>
      </c>
      <c r="C10" s="128" t="s">
        <v>382</v>
      </c>
      <c r="D10" s="106" t="str">
        <f>VLOOKUP(C10,確認責任者連絡先!$C$3:$E$80,3,FALSE)</f>
        <v>今治市神宮甲844-5</v>
      </c>
      <c r="E10" s="106" t="str">
        <f>VLOOKUP(C10,確認責任者連絡先!$C$3:$F$80,4,FALSE)</f>
        <v>0898-31-3511</v>
      </c>
      <c r="F10" s="69" t="s">
        <v>1013</v>
      </c>
      <c r="G10" s="69" t="s">
        <v>1014</v>
      </c>
      <c r="H10" s="129" t="s">
        <v>24</v>
      </c>
      <c r="I10" s="130" t="s">
        <v>384</v>
      </c>
      <c r="J10" s="112" t="s">
        <v>385</v>
      </c>
      <c r="K10" s="177" t="s">
        <v>990</v>
      </c>
      <c r="L10" s="106" t="s">
        <v>375</v>
      </c>
      <c r="M10" s="103" t="s">
        <v>344</v>
      </c>
      <c r="N10" s="237" t="s">
        <v>227</v>
      </c>
      <c r="O10" s="63">
        <v>45931</v>
      </c>
      <c r="P10" s="63">
        <v>46053</v>
      </c>
      <c r="Q10" s="248">
        <v>1</v>
      </c>
      <c r="R10" s="249">
        <v>250</v>
      </c>
      <c r="S10" s="246">
        <v>50000</v>
      </c>
      <c r="T10" s="69" t="s">
        <v>991</v>
      </c>
    </row>
    <row r="11" spans="1:22" ht="67" customHeight="1" x14ac:dyDescent="0.2">
      <c r="A11" s="110" t="str">
        <f t="shared" ca="1" si="3"/>
        <v>出荷中</v>
      </c>
      <c r="B11" s="2">
        <v>9</v>
      </c>
      <c r="C11" s="1" t="s">
        <v>461</v>
      </c>
      <c r="D11" s="4" t="str">
        <f>VLOOKUP(C11,確認責任者連絡先!$C$3:$E$80,3,FALSE)</f>
        <v>松山市中野町181</v>
      </c>
      <c r="E11" s="4" t="str">
        <f>VLOOKUP(C11,確認責任者連絡先!$C$3:$F$80,4,FALSE)</f>
        <v>089-948-8400</v>
      </c>
      <c r="F11" s="121" t="s">
        <v>839</v>
      </c>
      <c r="G11" s="121" t="s">
        <v>840</v>
      </c>
      <c r="H11" s="134" t="s">
        <v>236</v>
      </c>
      <c r="I11" s="1" t="s">
        <v>237</v>
      </c>
      <c r="J11" s="131" t="s">
        <v>483</v>
      </c>
      <c r="K11" s="131" t="s">
        <v>754</v>
      </c>
      <c r="L11" s="3" t="s">
        <v>238</v>
      </c>
      <c r="M11" s="4" t="s">
        <v>344</v>
      </c>
      <c r="N11" s="2" t="s">
        <v>239</v>
      </c>
      <c r="O11" s="132">
        <v>45772</v>
      </c>
      <c r="P11" s="133">
        <v>46136</v>
      </c>
      <c r="Q11" s="251">
        <v>5</v>
      </c>
      <c r="R11" s="252">
        <v>167</v>
      </c>
      <c r="S11" s="253">
        <v>6450</v>
      </c>
      <c r="T11" s="13" t="s">
        <v>759</v>
      </c>
    </row>
    <row r="12" spans="1:22" ht="47.5" customHeight="1" x14ac:dyDescent="0.2">
      <c r="A12" s="110" t="str">
        <f t="shared" ca="1" si="3"/>
        <v>出荷中</v>
      </c>
      <c r="B12" s="2">
        <v>10</v>
      </c>
      <c r="C12" s="1" t="s">
        <v>437</v>
      </c>
      <c r="D12" s="4" t="str">
        <f>VLOOKUP(C12,確認責任者連絡先!$C$3:$E$80,3,FALSE)</f>
        <v>大洲市東大洲1911-1</v>
      </c>
      <c r="E12" s="4" t="str">
        <f>VLOOKUP(C12,確認責任者連絡先!$C$3:$F$80,4,FALSE)</f>
        <v>本社
0893-25-4333
松山営業所
089-983-3231</v>
      </c>
      <c r="F12" s="121" t="s">
        <v>982</v>
      </c>
      <c r="G12" s="121" t="s">
        <v>1162</v>
      </c>
      <c r="H12" s="2" t="s">
        <v>151</v>
      </c>
      <c r="I12" s="1" t="s">
        <v>472</v>
      </c>
      <c r="J12" s="131" t="s">
        <v>484</v>
      </c>
      <c r="K12" s="131" t="s">
        <v>1158</v>
      </c>
      <c r="L12" s="3" t="s">
        <v>241</v>
      </c>
      <c r="M12" s="4" t="s">
        <v>330</v>
      </c>
      <c r="N12" s="2" t="s">
        <v>148</v>
      </c>
      <c r="O12" s="132">
        <v>46003</v>
      </c>
      <c r="P12" s="133">
        <v>46101</v>
      </c>
      <c r="Q12" s="147">
        <v>1</v>
      </c>
      <c r="R12" s="148">
        <v>75</v>
      </c>
      <c r="S12" s="147">
        <v>2100</v>
      </c>
      <c r="T12" s="118" t="s">
        <v>1163</v>
      </c>
    </row>
    <row r="13" spans="1:22" ht="47.5" customHeight="1" x14ac:dyDescent="0.2">
      <c r="A13" s="110" t="str">
        <f t="shared" ca="1" si="3"/>
        <v>出荷中</v>
      </c>
      <c r="B13" s="2">
        <v>11</v>
      </c>
      <c r="C13" s="1" t="s">
        <v>437</v>
      </c>
      <c r="D13" s="4" t="str">
        <f>VLOOKUP(C13,確認責任者連絡先!$C$3:$E$80,3,FALSE)</f>
        <v>大洲市東大洲1911-1</v>
      </c>
      <c r="E13" s="4" t="str">
        <f>VLOOKUP(C13,確認責任者連絡先!$C$3:$F$80,4,FALSE)</f>
        <v>本社
0893-25-4333
松山営業所
089-983-3231</v>
      </c>
      <c r="F13" s="121" t="s">
        <v>982</v>
      </c>
      <c r="G13" s="121" t="s">
        <v>1162</v>
      </c>
      <c r="H13" s="2" t="s">
        <v>151</v>
      </c>
      <c r="I13" s="1" t="s">
        <v>473</v>
      </c>
      <c r="J13" s="131" t="s">
        <v>485</v>
      </c>
      <c r="K13" s="131" t="s">
        <v>1159</v>
      </c>
      <c r="L13" s="3" t="s">
        <v>241</v>
      </c>
      <c r="M13" s="4" t="s">
        <v>330</v>
      </c>
      <c r="N13" s="2" t="s">
        <v>148</v>
      </c>
      <c r="O13" s="132">
        <v>45981</v>
      </c>
      <c r="P13" s="133">
        <v>46234</v>
      </c>
      <c r="Q13" s="147">
        <v>1</v>
      </c>
      <c r="R13" s="148">
        <v>72</v>
      </c>
      <c r="S13" s="147">
        <v>6800</v>
      </c>
      <c r="T13" s="118" t="s">
        <v>1163</v>
      </c>
    </row>
    <row r="14" spans="1:22" ht="47.5" customHeight="1" x14ac:dyDescent="0.2">
      <c r="A14" s="110" t="str">
        <f t="shared" ca="1" si="3"/>
        <v>出荷中</v>
      </c>
      <c r="B14" s="2">
        <v>12</v>
      </c>
      <c r="C14" s="1" t="s">
        <v>437</v>
      </c>
      <c r="D14" s="4" t="str">
        <f>VLOOKUP(C14,確認責任者連絡先!$C$3:$E$80,3,FALSE)</f>
        <v>大洲市東大洲1911-1</v>
      </c>
      <c r="E14" s="4" t="str">
        <f>VLOOKUP(C14,確認責任者連絡先!$C$3:$F$80,4,FALSE)</f>
        <v>本社
0893-25-4333
松山営業所
089-983-3231</v>
      </c>
      <c r="F14" s="121" t="s">
        <v>982</v>
      </c>
      <c r="G14" s="121" t="s">
        <v>1162</v>
      </c>
      <c r="H14" s="2" t="s">
        <v>151</v>
      </c>
      <c r="I14" s="1" t="s">
        <v>474</v>
      </c>
      <c r="J14" s="131" t="s">
        <v>486</v>
      </c>
      <c r="K14" s="131" t="s">
        <v>1160</v>
      </c>
      <c r="L14" s="3" t="s">
        <v>241</v>
      </c>
      <c r="M14" s="4" t="s">
        <v>330</v>
      </c>
      <c r="N14" s="2" t="s">
        <v>148</v>
      </c>
      <c r="O14" s="132">
        <v>45976</v>
      </c>
      <c r="P14" s="133">
        <v>46173</v>
      </c>
      <c r="Q14" s="147">
        <v>1</v>
      </c>
      <c r="R14" s="148">
        <v>7</v>
      </c>
      <c r="S14" s="147">
        <v>100</v>
      </c>
      <c r="T14" s="118" t="s">
        <v>1163</v>
      </c>
    </row>
    <row r="15" spans="1:22" ht="47.5" customHeight="1" x14ac:dyDescent="0.2">
      <c r="A15" s="110" t="str">
        <f t="shared" ref="A15:A56" ca="1" si="4">IF(NOW()&gt;O15,IF(NOW()&lt;P15,"出荷中","終了"),"")</f>
        <v>出荷中</v>
      </c>
      <c r="B15" s="2">
        <v>13</v>
      </c>
      <c r="C15" s="1" t="s">
        <v>286</v>
      </c>
      <c r="D15" s="4" t="str">
        <f>VLOOKUP(C15,確認責任者連絡先!$C$3:$E$80,3,FALSE)</f>
        <v>伊予郡松前町大字北川原79-1</v>
      </c>
      <c r="E15" s="4" t="str">
        <f>VLOOKUP(C15,確認責任者連絡先!$C$3:$F$80,4,FALSE)</f>
        <v>089-971-7319</v>
      </c>
      <c r="F15" s="121" t="s">
        <v>393</v>
      </c>
      <c r="G15" s="121" t="s">
        <v>394</v>
      </c>
      <c r="H15" s="2" t="s">
        <v>146</v>
      </c>
      <c r="I15" s="1" t="s">
        <v>478</v>
      </c>
      <c r="J15" s="131" t="s">
        <v>487</v>
      </c>
      <c r="K15" s="131" t="s">
        <v>753</v>
      </c>
      <c r="L15" s="3" t="s">
        <v>235</v>
      </c>
      <c r="M15" s="4" t="s">
        <v>494</v>
      </c>
      <c r="N15" s="2" t="s">
        <v>233</v>
      </c>
      <c r="O15" s="132">
        <v>45803</v>
      </c>
      <c r="P15" s="133">
        <v>46166</v>
      </c>
      <c r="Q15" s="254">
        <v>1</v>
      </c>
      <c r="R15" s="255">
        <v>87</v>
      </c>
      <c r="S15" s="256">
        <v>8500</v>
      </c>
      <c r="T15" s="160" t="s">
        <v>395</v>
      </c>
    </row>
    <row r="16" spans="1:22" ht="47.5" customHeight="1" x14ac:dyDescent="0.2">
      <c r="A16" s="110" t="str">
        <f t="shared" ca="1" si="4"/>
        <v>出荷中</v>
      </c>
      <c r="B16" s="2">
        <v>14</v>
      </c>
      <c r="C16" s="1" t="s">
        <v>460</v>
      </c>
      <c r="D16" s="4" t="str">
        <f>VLOOKUP(C16,確認責任者連絡先!$C$3:$E$80,3,FALSE)</f>
        <v>松山市鴨川1丁目8-5</v>
      </c>
      <c r="E16" s="4" t="str">
        <f>VLOOKUP(C16,確認責任者連絡先!$C$3:$F$80,4,FALSE)</f>
        <v>089-979-1640</v>
      </c>
      <c r="F16" s="69" t="s">
        <v>1287</v>
      </c>
      <c r="G16" s="69" t="s">
        <v>1288</v>
      </c>
      <c r="H16" s="2" t="s">
        <v>234</v>
      </c>
      <c r="I16" s="1" t="s">
        <v>479</v>
      </c>
      <c r="J16" s="131" t="s">
        <v>488</v>
      </c>
      <c r="K16" s="92" t="s">
        <v>1289</v>
      </c>
      <c r="L16" s="3" t="s">
        <v>235</v>
      </c>
      <c r="M16" s="4" t="s">
        <v>494</v>
      </c>
      <c r="N16" s="2" t="s">
        <v>148</v>
      </c>
      <c r="O16" s="132">
        <v>46032</v>
      </c>
      <c r="P16" s="133">
        <v>46081</v>
      </c>
      <c r="Q16" s="305">
        <v>1</v>
      </c>
      <c r="R16" s="306">
        <v>47</v>
      </c>
      <c r="S16" s="307">
        <v>6000</v>
      </c>
      <c r="T16" s="69" t="s">
        <v>1296</v>
      </c>
    </row>
    <row r="17" spans="1:20" ht="47.5" customHeight="1" x14ac:dyDescent="0.2">
      <c r="A17" s="110" t="str">
        <f t="shared" ca="1" si="4"/>
        <v>出荷中</v>
      </c>
      <c r="B17" s="2">
        <v>15</v>
      </c>
      <c r="C17" s="1" t="s">
        <v>131</v>
      </c>
      <c r="D17" s="4" t="str">
        <f>VLOOKUP(C17,確認責任者連絡先!$C$3:$E$80,3,FALSE)</f>
        <v>宇和島市寄松甲833-4</v>
      </c>
      <c r="E17" s="4" t="str">
        <f>VLOOKUP(C17,確認責任者連絡先!$C$3:$F$80,4,FALSE)</f>
        <v>0895-27-2335</v>
      </c>
      <c r="F17" s="69" t="s">
        <v>1015</v>
      </c>
      <c r="G17" s="69" t="s">
        <v>1016</v>
      </c>
      <c r="H17" s="2" t="s">
        <v>24</v>
      </c>
      <c r="I17" s="1" t="s">
        <v>480</v>
      </c>
      <c r="J17" s="131" t="s">
        <v>489</v>
      </c>
      <c r="K17" s="177" t="s">
        <v>992</v>
      </c>
      <c r="L17" s="3" t="s">
        <v>492</v>
      </c>
      <c r="M17" s="4" t="s">
        <v>344</v>
      </c>
      <c r="N17" s="2" t="s">
        <v>10</v>
      </c>
      <c r="O17" s="132">
        <v>45931</v>
      </c>
      <c r="P17" s="133">
        <v>46042</v>
      </c>
      <c r="Q17" s="201">
        <v>1</v>
      </c>
      <c r="R17" s="202">
        <v>123.3</v>
      </c>
      <c r="S17" s="203">
        <v>20000</v>
      </c>
      <c r="T17" s="69" t="s">
        <v>327</v>
      </c>
    </row>
    <row r="18" spans="1:20" ht="47.5" customHeight="1" x14ac:dyDescent="0.2">
      <c r="A18" s="110" t="str">
        <f t="shared" ca="1" si="4"/>
        <v>出荷中</v>
      </c>
      <c r="B18" s="2">
        <v>16</v>
      </c>
      <c r="C18" s="1" t="s">
        <v>462</v>
      </c>
      <c r="D18" s="4" t="str">
        <f>VLOOKUP(C18,確認責任者連絡先!$C$3:$E$80,3,FALSE)</f>
        <v>宇和島市栄町港3丁目303</v>
      </c>
      <c r="E18" s="4" t="str">
        <f>VLOOKUP(C18,確認責任者連絡先!$C$3:$F$80,4,FALSE)</f>
        <v>0895-22-8111</v>
      </c>
      <c r="F18" s="120" t="s">
        <v>143</v>
      </c>
      <c r="G18" s="120" t="s">
        <v>1164</v>
      </c>
      <c r="H18" s="2" t="s">
        <v>24</v>
      </c>
      <c r="I18" s="1" t="s">
        <v>481</v>
      </c>
      <c r="J18" s="131" t="s">
        <v>490</v>
      </c>
      <c r="K18" s="131" t="s">
        <v>1161</v>
      </c>
      <c r="L18" s="100" t="s">
        <v>223</v>
      </c>
      <c r="M18" s="4" t="s">
        <v>291</v>
      </c>
      <c r="N18" s="2" t="s">
        <v>10</v>
      </c>
      <c r="O18" s="132">
        <v>45981</v>
      </c>
      <c r="P18" s="133">
        <v>46112</v>
      </c>
      <c r="Q18" s="147">
        <v>7</v>
      </c>
      <c r="R18" s="148">
        <v>49</v>
      </c>
      <c r="S18" s="147">
        <v>6100</v>
      </c>
      <c r="T18" s="118" t="s">
        <v>1165</v>
      </c>
    </row>
    <row r="19" spans="1:20" ht="47.5" customHeight="1" x14ac:dyDescent="0.2">
      <c r="A19" s="110" t="str">
        <f t="shared" ca="1" si="4"/>
        <v>出荷中</v>
      </c>
      <c r="B19" s="2">
        <v>17</v>
      </c>
      <c r="C19" s="1" t="s">
        <v>463</v>
      </c>
      <c r="D19" s="4" t="str">
        <f>VLOOKUP(C19,確認責任者連絡先!$C$3:$E$80,3,FALSE)</f>
        <v>西予市宇和町卯之町4-190-1</v>
      </c>
      <c r="E19" s="4" t="str">
        <f>VLOOKUP(C19,確認責任者連絡先!$C$3:$F$80,4,FALSE)</f>
        <v>0894-62-1321</v>
      </c>
      <c r="F19" s="69" t="s">
        <v>1017</v>
      </c>
      <c r="G19" s="69" t="s">
        <v>1018</v>
      </c>
      <c r="H19" s="2" t="s">
        <v>24</v>
      </c>
      <c r="I19" s="88" t="s">
        <v>482</v>
      </c>
      <c r="J19" s="131" t="s">
        <v>491</v>
      </c>
      <c r="K19" s="177" t="s">
        <v>1004</v>
      </c>
      <c r="L19" s="3" t="s">
        <v>241</v>
      </c>
      <c r="M19" s="4" t="s">
        <v>683</v>
      </c>
      <c r="N19" s="2" t="s">
        <v>10</v>
      </c>
      <c r="O19" s="132">
        <v>46007</v>
      </c>
      <c r="P19" s="133">
        <v>46152</v>
      </c>
      <c r="Q19" s="257">
        <v>1</v>
      </c>
      <c r="R19" s="258">
        <v>48.5</v>
      </c>
      <c r="S19" s="259">
        <v>4295</v>
      </c>
      <c r="T19" s="69" t="s">
        <v>1005</v>
      </c>
    </row>
    <row r="20" spans="1:20" ht="47.5" customHeight="1" x14ac:dyDescent="0.2">
      <c r="A20" s="110" t="str">
        <f t="shared" ca="1" si="4"/>
        <v>出荷中</v>
      </c>
      <c r="B20" s="2">
        <v>18</v>
      </c>
      <c r="C20" s="1" t="s">
        <v>497</v>
      </c>
      <c r="D20" s="4" t="str">
        <f>VLOOKUP(C20,確認責任者連絡先!$C$3:$E$80,3,FALSE)</f>
        <v>今治市阿方甲246-1</v>
      </c>
      <c r="E20" s="4" t="str">
        <f>VLOOKUP(C20,確認責任者連絡先!$C$3:$F$80,4,FALSE)</f>
        <v>0898-34-1884</v>
      </c>
      <c r="F20" s="121" t="s">
        <v>242</v>
      </c>
      <c r="G20" s="121" t="s">
        <v>671</v>
      </c>
      <c r="H20" s="2" t="s">
        <v>468</v>
      </c>
      <c r="I20" s="4" t="s">
        <v>499</v>
      </c>
      <c r="J20" s="139" t="s">
        <v>500</v>
      </c>
      <c r="K20" s="139" t="s">
        <v>675</v>
      </c>
      <c r="L20" s="3" t="s">
        <v>492</v>
      </c>
      <c r="M20" s="3" t="s">
        <v>344</v>
      </c>
      <c r="N20" s="234" t="s">
        <v>498</v>
      </c>
      <c r="O20" s="132">
        <v>45726</v>
      </c>
      <c r="P20" s="132">
        <v>46053</v>
      </c>
      <c r="Q20" s="113">
        <v>2</v>
      </c>
      <c r="R20" s="115">
        <v>4</v>
      </c>
      <c r="S20" s="113">
        <v>2800</v>
      </c>
      <c r="T20" s="118" t="s">
        <v>673</v>
      </c>
    </row>
    <row r="21" spans="1:20" ht="47.5" customHeight="1" x14ac:dyDescent="0.2">
      <c r="A21" s="110" t="str">
        <f t="shared" ca="1" si="4"/>
        <v>出荷中</v>
      </c>
      <c r="B21" s="2">
        <v>19</v>
      </c>
      <c r="C21" s="1" t="s">
        <v>497</v>
      </c>
      <c r="D21" s="4" t="str">
        <f>VLOOKUP(C21,確認責任者連絡先!$C$3:$E$80,3,FALSE)</f>
        <v>今治市阿方甲246-1</v>
      </c>
      <c r="E21" s="4" t="str">
        <f>VLOOKUP(C21,確認責任者連絡先!$C$3:$F$80,4,FALSE)</f>
        <v>0898-34-1884</v>
      </c>
      <c r="F21" s="121" t="s">
        <v>242</v>
      </c>
      <c r="G21" s="121" t="s">
        <v>671</v>
      </c>
      <c r="H21" s="2" t="s">
        <v>468</v>
      </c>
      <c r="I21" s="4" t="s">
        <v>501</v>
      </c>
      <c r="J21" s="139" t="s">
        <v>502</v>
      </c>
      <c r="K21" s="139" t="s">
        <v>676</v>
      </c>
      <c r="L21" s="3" t="s">
        <v>492</v>
      </c>
      <c r="M21" s="3" t="s">
        <v>344</v>
      </c>
      <c r="N21" s="234" t="s">
        <v>498</v>
      </c>
      <c r="O21" s="132">
        <v>45726</v>
      </c>
      <c r="P21" s="132">
        <v>46053</v>
      </c>
      <c r="Q21" s="113">
        <v>2</v>
      </c>
      <c r="R21" s="115">
        <v>4</v>
      </c>
      <c r="S21" s="113">
        <v>2800</v>
      </c>
      <c r="T21" s="118" t="s">
        <v>673</v>
      </c>
    </row>
    <row r="22" spans="1:20" ht="47.5" customHeight="1" x14ac:dyDescent="0.2">
      <c r="A22" s="110" t="str">
        <f t="shared" ca="1" si="4"/>
        <v>出荷中</v>
      </c>
      <c r="B22" s="2">
        <v>20</v>
      </c>
      <c r="C22" s="1" t="s">
        <v>497</v>
      </c>
      <c r="D22" s="4" t="str">
        <f>VLOOKUP(C22,確認責任者連絡先!$C$3:$E$80,3,FALSE)</f>
        <v>今治市阿方甲246-1</v>
      </c>
      <c r="E22" s="4" t="str">
        <f>VLOOKUP(C22,確認責任者連絡先!$C$3:$F$80,4,FALSE)</f>
        <v>0898-34-1884</v>
      </c>
      <c r="F22" s="121" t="s">
        <v>242</v>
      </c>
      <c r="G22" s="121" t="s">
        <v>671</v>
      </c>
      <c r="H22" s="2" t="s">
        <v>468</v>
      </c>
      <c r="I22" s="4" t="s">
        <v>503</v>
      </c>
      <c r="J22" s="139" t="s">
        <v>504</v>
      </c>
      <c r="K22" s="139" t="s">
        <v>677</v>
      </c>
      <c r="L22" s="3" t="s">
        <v>492</v>
      </c>
      <c r="M22" s="3" t="s">
        <v>344</v>
      </c>
      <c r="N22" s="234" t="s">
        <v>498</v>
      </c>
      <c r="O22" s="132">
        <v>45726</v>
      </c>
      <c r="P22" s="132">
        <v>46053</v>
      </c>
      <c r="Q22" s="113">
        <v>2</v>
      </c>
      <c r="R22" s="115">
        <v>4</v>
      </c>
      <c r="S22" s="113">
        <v>2800</v>
      </c>
      <c r="T22" s="118" t="s">
        <v>674</v>
      </c>
    </row>
    <row r="23" spans="1:20" ht="47.5" customHeight="1" x14ac:dyDescent="0.2">
      <c r="A23" s="110" t="str">
        <f t="shared" ca="1" si="4"/>
        <v>出荷中</v>
      </c>
      <c r="B23" s="2">
        <v>21</v>
      </c>
      <c r="C23" s="1" t="s">
        <v>497</v>
      </c>
      <c r="D23" s="4" t="str">
        <f>VLOOKUP(C23,確認責任者連絡先!$C$3:$E$80,3,FALSE)</f>
        <v>今治市阿方甲246-1</v>
      </c>
      <c r="E23" s="4" t="str">
        <f>VLOOKUP(C23,確認責任者連絡先!$C$3:$F$80,4,FALSE)</f>
        <v>0898-34-1884</v>
      </c>
      <c r="F23" s="121" t="s">
        <v>242</v>
      </c>
      <c r="G23" s="121" t="s">
        <v>671</v>
      </c>
      <c r="H23" s="2" t="s">
        <v>468</v>
      </c>
      <c r="I23" s="4" t="s">
        <v>505</v>
      </c>
      <c r="J23" s="139" t="s">
        <v>506</v>
      </c>
      <c r="K23" s="139" t="s">
        <v>678</v>
      </c>
      <c r="L23" s="3" t="s">
        <v>492</v>
      </c>
      <c r="M23" s="3" t="s">
        <v>344</v>
      </c>
      <c r="N23" s="234" t="s">
        <v>498</v>
      </c>
      <c r="O23" s="132">
        <v>45726</v>
      </c>
      <c r="P23" s="132">
        <v>46053</v>
      </c>
      <c r="Q23" s="113">
        <v>2</v>
      </c>
      <c r="R23" s="115">
        <v>4</v>
      </c>
      <c r="S23" s="113">
        <v>2800</v>
      </c>
      <c r="T23" s="118" t="s">
        <v>673</v>
      </c>
    </row>
    <row r="24" spans="1:20" ht="47.5" customHeight="1" x14ac:dyDescent="0.2">
      <c r="A24" s="110" t="str">
        <f t="shared" ca="1" si="4"/>
        <v>出荷中</v>
      </c>
      <c r="B24" s="2">
        <v>22</v>
      </c>
      <c r="C24" s="1" t="s">
        <v>497</v>
      </c>
      <c r="D24" s="4" t="str">
        <f>VLOOKUP(C24,確認責任者連絡先!$C$3:$E$80,3,FALSE)</f>
        <v>今治市阿方甲246-1</v>
      </c>
      <c r="E24" s="4" t="str">
        <f>VLOOKUP(C24,確認責任者連絡先!$C$3:$F$80,4,FALSE)</f>
        <v>0898-34-1884</v>
      </c>
      <c r="F24" s="121" t="s">
        <v>242</v>
      </c>
      <c r="G24" s="121" t="s">
        <v>672</v>
      </c>
      <c r="H24" s="2" t="s">
        <v>468</v>
      </c>
      <c r="I24" s="4" t="s">
        <v>507</v>
      </c>
      <c r="J24" s="139" t="s">
        <v>508</v>
      </c>
      <c r="K24" s="139" t="s">
        <v>679</v>
      </c>
      <c r="L24" s="3" t="s">
        <v>492</v>
      </c>
      <c r="M24" s="3" t="s">
        <v>344</v>
      </c>
      <c r="N24" s="234" t="s">
        <v>493</v>
      </c>
      <c r="O24" s="132">
        <v>45726</v>
      </c>
      <c r="P24" s="132">
        <v>46053</v>
      </c>
      <c r="Q24" s="113">
        <v>1</v>
      </c>
      <c r="R24" s="115">
        <v>12</v>
      </c>
      <c r="S24" s="157">
        <v>300</v>
      </c>
      <c r="T24" s="118" t="s">
        <v>673</v>
      </c>
    </row>
    <row r="25" spans="1:20" ht="47.5" customHeight="1" x14ac:dyDescent="0.2">
      <c r="A25" s="110" t="str">
        <f t="shared" ca="1" si="4"/>
        <v>出荷中</v>
      </c>
      <c r="B25" s="2">
        <v>23</v>
      </c>
      <c r="C25" s="1" t="s">
        <v>497</v>
      </c>
      <c r="D25" s="4" t="str">
        <f>VLOOKUP(C25,確認責任者連絡先!$C$3:$E$80,3,FALSE)</f>
        <v>今治市阿方甲246-1</v>
      </c>
      <c r="E25" s="4" t="str">
        <f>VLOOKUP(C25,確認責任者連絡先!$C$3:$F$80,4,FALSE)</f>
        <v>0898-34-1884</v>
      </c>
      <c r="F25" s="121" t="s">
        <v>242</v>
      </c>
      <c r="G25" s="121" t="s">
        <v>672</v>
      </c>
      <c r="H25" s="2" t="s">
        <v>468</v>
      </c>
      <c r="I25" s="4" t="s">
        <v>509</v>
      </c>
      <c r="J25" s="139" t="s">
        <v>510</v>
      </c>
      <c r="K25" s="139" t="s">
        <v>680</v>
      </c>
      <c r="L25" s="100" t="s">
        <v>223</v>
      </c>
      <c r="M25" s="3" t="s">
        <v>511</v>
      </c>
      <c r="N25" s="234" t="s">
        <v>493</v>
      </c>
      <c r="O25" s="132">
        <v>45726</v>
      </c>
      <c r="P25" s="132">
        <v>46053</v>
      </c>
      <c r="Q25" s="113">
        <v>1</v>
      </c>
      <c r="R25" s="115">
        <v>12</v>
      </c>
      <c r="S25" s="157">
        <v>300</v>
      </c>
      <c r="T25" s="118" t="s">
        <v>673</v>
      </c>
    </row>
    <row r="26" spans="1:20" ht="47.5" customHeight="1" x14ac:dyDescent="0.2">
      <c r="A26" s="110" t="str">
        <f t="shared" ca="1" si="4"/>
        <v>出荷中</v>
      </c>
      <c r="B26" s="2">
        <v>24</v>
      </c>
      <c r="C26" s="1" t="s">
        <v>497</v>
      </c>
      <c r="D26" s="4" t="str">
        <f>VLOOKUP(C26,確認責任者連絡先!$C$3:$E$80,3,FALSE)</f>
        <v>今治市阿方甲246-1</v>
      </c>
      <c r="E26" s="4" t="str">
        <f>VLOOKUP(C26,確認責任者連絡先!$C$3:$F$80,4,FALSE)</f>
        <v>0898-34-1884</v>
      </c>
      <c r="F26" s="121" t="s">
        <v>242</v>
      </c>
      <c r="G26" s="121" t="s">
        <v>672</v>
      </c>
      <c r="H26" s="2" t="s">
        <v>468</v>
      </c>
      <c r="I26" s="4" t="s">
        <v>512</v>
      </c>
      <c r="J26" s="139" t="s">
        <v>513</v>
      </c>
      <c r="K26" s="139" t="s">
        <v>681</v>
      </c>
      <c r="L26" s="100" t="s">
        <v>223</v>
      </c>
      <c r="M26" s="3" t="s">
        <v>511</v>
      </c>
      <c r="N26" s="234" t="s">
        <v>493</v>
      </c>
      <c r="O26" s="132">
        <v>45726</v>
      </c>
      <c r="P26" s="132">
        <v>46053</v>
      </c>
      <c r="Q26" s="113">
        <v>1</v>
      </c>
      <c r="R26" s="115">
        <v>12</v>
      </c>
      <c r="S26" s="157">
        <v>300</v>
      </c>
      <c r="T26" s="118" t="s">
        <v>673</v>
      </c>
    </row>
    <row r="27" spans="1:20" ht="47.5" customHeight="1" x14ac:dyDescent="0.2">
      <c r="A27" s="110" t="str">
        <f t="shared" ca="1" si="4"/>
        <v>出荷中</v>
      </c>
      <c r="B27" s="2">
        <v>25</v>
      </c>
      <c r="C27" s="1" t="s">
        <v>497</v>
      </c>
      <c r="D27" s="4" t="str">
        <f>VLOOKUP(C27,確認責任者連絡先!$C$3:$E$80,3,FALSE)</f>
        <v>今治市阿方甲246-1</v>
      </c>
      <c r="E27" s="4" t="str">
        <f>VLOOKUP(C27,確認責任者連絡先!$C$3:$F$80,4,FALSE)</f>
        <v>0898-34-1884</v>
      </c>
      <c r="F27" s="121" t="s">
        <v>242</v>
      </c>
      <c r="G27" s="121" t="s">
        <v>672</v>
      </c>
      <c r="H27" s="2" t="s">
        <v>468</v>
      </c>
      <c r="I27" s="4" t="s">
        <v>514</v>
      </c>
      <c r="J27" s="139" t="s">
        <v>515</v>
      </c>
      <c r="K27" s="139" t="s">
        <v>682</v>
      </c>
      <c r="L27" s="100" t="s">
        <v>223</v>
      </c>
      <c r="M27" s="3" t="s">
        <v>511</v>
      </c>
      <c r="N27" s="234" t="s">
        <v>493</v>
      </c>
      <c r="O27" s="132">
        <v>45726</v>
      </c>
      <c r="P27" s="132">
        <v>46053</v>
      </c>
      <c r="Q27" s="113">
        <v>1</v>
      </c>
      <c r="R27" s="115">
        <v>12</v>
      </c>
      <c r="S27" s="157">
        <v>300</v>
      </c>
      <c r="T27" s="118" t="s">
        <v>673</v>
      </c>
    </row>
    <row r="28" spans="1:20" ht="47.5" customHeight="1" x14ac:dyDescent="0.2">
      <c r="A28" s="110" t="str">
        <f t="shared" ca="1" si="4"/>
        <v/>
      </c>
      <c r="B28" s="2">
        <v>26</v>
      </c>
      <c r="C28" s="1" t="s">
        <v>530</v>
      </c>
      <c r="D28" s="4" t="str">
        <f>VLOOKUP(C28,確認責任者連絡先!$C$3:$E$80,3,FALSE)</f>
        <v>松山市八反地498</v>
      </c>
      <c r="E28" s="4" t="str">
        <f>VLOOKUP(C28,確認責任者連絡先!$C$3:$F$80,4,FALSE)</f>
        <v>089-946-9811</v>
      </c>
      <c r="F28" s="69" t="s">
        <v>1293</v>
      </c>
      <c r="G28" s="69" t="s">
        <v>1294</v>
      </c>
      <c r="H28" s="2" t="s">
        <v>234</v>
      </c>
      <c r="I28" s="4" t="s">
        <v>333</v>
      </c>
      <c r="J28" s="139" t="s">
        <v>516</v>
      </c>
      <c r="K28" s="92" t="s">
        <v>1290</v>
      </c>
      <c r="L28" s="100" t="s">
        <v>223</v>
      </c>
      <c r="M28" s="3" t="s">
        <v>291</v>
      </c>
      <c r="N28" s="234" t="s">
        <v>148</v>
      </c>
      <c r="O28" s="132">
        <v>46054</v>
      </c>
      <c r="P28" s="132">
        <v>46081</v>
      </c>
      <c r="Q28" s="302">
        <v>1</v>
      </c>
      <c r="R28" s="303">
        <v>5</v>
      </c>
      <c r="S28" s="304">
        <v>1000</v>
      </c>
      <c r="T28" s="69" t="s">
        <v>403</v>
      </c>
    </row>
    <row r="29" spans="1:20" ht="47.5" customHeight="1" x14ac:dyDescent="0.2">
      <c r="A29" s="110" t="str">
        <f t="shared" ca="1" si="4"/>
        <v/>
      </c>
      <c r="B29" s="2">
        <v>27</v>
      </c>
      <c r="C29" s="1" t="s">
        <v>517</v>
      </c>
      <c r="D29" s="4" t="str">
        <f>VLOOKUP(C29,確認責任者連絡先!$C$3:$E$80,3,FALSE)</f>
        <v>松山市松ノ木1-5-16</v>
      </c>
      <c r="E29" s="4" t="str">
        <f>VLOOKUP(C29,確認責任者連絡先!$C$3:$F$80,4,FALSE)</f>
        <v>089-953-3667</v>
      </c>
      <c r="F29" s="69" t="s">
        <v>143</v>
      </c>
      <c r="G29" s="69" t="s">
        <v>1295</v>
      </c>
      <c r="H29" s="2" t="s">
        <v>234</v>
      </c>
      <c r="I29" s="4" t="s">
        <v>334</v>
      </c>
      <c r="J29" s="139" t="s">
        <v>518</v>
      </c>
      <c r="K29" s="92" t="s">
        <v>1291</v>
      </c>
      <c r="L29" s="3" t="s">
        <v>243</v>
      </c>
      <c r="M29" s="3" t="s">
        <v>290</v>
      </c>
      <c r="N29" s="234" t="s">
        <v>148</v>
      </c>
      <c r="O29" s="132">
        <v>46042</v>
      </c>
      <c r="P29" s="132">
        <v>46122</v>
      </c>
      <c r="Q29" s="302">
        <v>1</v>
      </c>
      <c r="R29" s="303">
        <v>80</v>
      </c>
      <c r="S29" s="304">
        <v>8000</v>
      </c>
      <c r="T29" s="69" t="s">
        <v>1297</v>
      </c>
    </row>
    <row r="30" spans="1:20" ht="47.5" customHeight="1" x14ac:dyDescent="0.2">
      <c r="A30" s="110" t="str">
        <f t="shared" ca="1" si="4"/>
        <v/>
      </c>
      <c r="B30" s="2">
        <v>28</v>
      </c>
      <c r="C30" s="1" t="s">
        <v>517</v>
      </c>
      <c r="D30" s="4" t="str">
        <f>VLOOKUP(C30,確認責任者連絡先!$C$3:$E$80,3,FALSE)</f>
        <v>松山市松ノ木1-5-16</v>
      </c>
      <c r="E30" s="4" t="str">
        <f>VLOOKUP(C30,確認責任者連絡先!$C$3:$F$80,4,FALSE)</f>
        <v>089-953-3667</v>
      </c>
      <c r="F30" s="69" t="s">
        <v>143</v>
      </c>
      <c r="G30" s="69" t="s">
        <v>1295</v>
      </c>
      <c r="H30" s="2" t="s">
        <v>234</v>
      </c>
      <c r="I30" s="4" t="s">
        <v>519</v>
      </c>
      <c r="J30" s="139" t="s">
        <v>520</v>
      </c>
      <c r="K30" s="92" t="s">
        <v>1292</v>
      </c>
      <c r="L30" s="3" t="s">
        <v>238</v>
      </c>
      <c r="M30" s="3" t="s">
        <v>290</v>
      </c>
      <c r="N30" s="234" t="s">
        <v>148</v>
      </c>
      <c r="O30" s="132">
        <v>46082</v>
      </c>
      <c r="P30" s="132">
        <v>46143</v>
      </c>
      <c r="Q30" s="302">
        <v>1</v>
      </c>
      <c r="R30" s="303">
        <v>30</v>
      </c>
      <c r="S30" s="304">
        <v>2000</v>
      </c>
      <c r="T30" s="69" t="s">
        <v>1297</v>
      </c>
    </row>
    <row r="31" spans="1:20" ht="47.5" customHeight="1" x14ac:dyDescent="0.2">
      <c r="A31" s="110" t="str">
        <f t="shared" ca="1" si="4"/>
        <v>出荷中</v>
      </c>
      <c r="B31" s="2">
        <v>29</v>
      </c>
      <c r="C31" s="1" t="s">
        <v>496</v>
      </c>
      <c r="D31" s="4" t="str">
        <f>VLOOKUP(C31,確認責任者連絡先!$C$3:$E$80,3,FALSE)</f>
        <v>八幡浜市保内町喜木1-110-1</v>
      </c>
      <c r="E31" s="4" t="str">
        <f>VLOOKUP(C31,確認責任者連絡先!$C$3:$F$80,4,FALSE)</f>
        <v>0894-36-0055</v>
      </c>
      <c r="F31" s="120" t="s">
        <v>143</v>
      </c>
      <c r="G31" s="120" t="s">
        <v>1169</v>
      </c>
      <c r="H31" s="2" t="s">
        <v>24</v>
      </c>
      <c r="I31" s="4" t="s">
        <v>29</v>
      </c>
      <c r="J31" s="139" t="s">
        <v>523</v>
      </c>
      <c r="K31" s="139" t="s">
        <v>1167</v>
      </c>
      <c r="L31" s="3" t="s">
        <v>23</v>
      </c>
      <c r="M31" s="3" t="s">
        <v>524</v>
      </c>
      <c r="N31" s="234" t="s">
        <v>525</v>
      </c>
      <c r="O31" s="132">
        <v>45962</v>
      </c>
      <c r="P31" s="132">
        <v>46081</v>
      </c>
      <c r="Q31" s="113">
        <v>1</v>
      </c>
      <c r="R31" s="115">
        <v>30</v>
      </c>
      <c r="S31" s="157">
        <v>2000</v>
      </c>
      <c r="T31" s="136" t="s">
        <v>886</v>
      </c>
    </row>
    <row r="32" spans="1:20" ht="47.5" customHeight="1" x14ac:dyDescent="0.2">
      <c r="A32" s="110" t="str">
        <f t="shared" ca="1" si="4"/>
        <v>出荷中</v>
      </c>
      <c r="B32" s="2">
        <v>30</v>
      </c>
      <c r="C32" s="1" t="s">
        <v>254</v>
      </c>
      <c r="D32" s="4" t="str">
        <f>VLOOKUP(C32,確認責任者連絡先!$C$3:$E$80,3,FALSE)</f>
        <v>宇和島市寄松甲833-4</v>
      </c>
      <c r="E32" s="4" t="str">
        <f>VLOOKUP(C32,確認責任者連絡先!$C$3:$F$80,4,FALSE)</f>
        <v>0895-27-2335</v>
      </c>
      <c r="F32" s="120" t="s">
        <v>1170</v>
      </c>
      <c r="G32" s="120" t="s">
        <v>1171</v>
      </c>
      <c r="H32" s="2" t="s">
        <v>24</v>
      </c>
      <c r="I32" s="4" t="s">
        <v>526</v>
      </c>
      <c r="J32" s="139" t="s">
        <v>527</v>
      </c>
      <c r="K32" s="139" t="s">
        <v>1168</v>
      </c>
      <c r="L32" s="100" t="s">
        <v>223</v>
      </c>
      <c r="M32" s="3" t="s">
        <v>325</v>
      </c>
      <c r="N32" s="234" t="s">
        <v>525</v>
      </c>
      <c r="O32" s="132">
        <v>46001</v>
      </c>
      <c r="P32" s="132">
        <v>46053</v>
      </c>
      <c r="Q32" s="113">
        <v>1</v>
      </c>
      <c r="R32" s="115">
        <v>42.85</v>
      </c>
      <c r="S32" s="157">
        <v>16000</v>
      </c>
      <c r="T32" s="136" t="s">
        <v>1166</v>
      </c>
    </row>
    <row r="33" spans="1:20" ht="47.5" customHeight="1" x14ac:dyDescent="0.2">
      <c r="A33" s="110" t="str">
        <f t="shared" ca="1" si="4"/>
        <v>出荷中</v>
      </c>
      <c r="B33" s="2">
        <v>31</v>
      </c>
      <c r="C33" s="1" t="s">
        <v>136</v>
      </c>
      <c r="D33" s="4" t="str">
        <f>VLOOKUP(C33,確認責任者連絡先!$C$3:$E$80,3,FALSE)</f>
        <v>松山市西石井1-9-22</v>
      </c>
      <c r="E33" s="4" t="str">
        <f>VLOOKUP(C33,確認責任者連絡先!$C$3:$F$80,4,FALSE)</f>
        <v>089-968-1105</v>
      </c>
      <c r="F33" s="69" t="s">
        <v>143</v>
      </c>
      <c r="G33" s="69" t="s">
        <v>1310</v>
      </c>
      <c r="H33" s="2" t="s">
        <v>24</v>
      </c>
      <c r="I33" s="4" t="s">
        <v>8</v>
      </c>
      <c r="J33" s="139" t="s">
        <v>528</v>
      </c>
      <c r="K33" s="92" t="s">
        <v>1299</v>
      </c>
      <c r="L33" s="100" t="s">
        <v>223</v>
      </c>
      <c r="M33" s="3" t="s">
        <v>325</v>
      </c>
      <c r="N33" s="234" t="s">
        <v>227</v>
      </c>
      <c r="O33" s="132">
        <v>46023</v>
      </c>
      <c r="P33" s="132">
        <v>46111</v>
      </c>
      <c r="Q33" s="170">
        <v>1</v>
      </c>
      <c r="R33" s="306">
        <v>10</v>
      </c>
      <c r="S33" s="301">
        <v>2000</v>
      </c>
      <c r="T33" s="69" t="s">
        <v>1307</v>
      </c>
    </row>
    <row r="34" spans="1:20" ht="47.5" customHeight="1" x14ac:dyDescent="0.2">
      <c r="A34" s="110" t="str">
        <f t="shared" ca="1" si="4"/>
        <v/>
      </c>
      <c r="B34" s="2">
        <v>32</v>
      </c>
      <c r="C34" s="128" t="s">
        <v>136</v>
      </c>
      <c r="D34" s="106" t="str">
        <f>VLOOKUP(C34,確認責任者連絡先!$C$3:$E$80,3,FALSE)</f>
        <v>松山市西石井1-9-22</v>
      </c>
      <c r="E34" s="106" t="str">
        <f>VLOOKUP(C34,確認責任者連絡先!$C$3:$F$80,4,FALSE)</f>
        <v>089-968-1105</v>
      </c>
      <c r="F34" s="69" t="s">
        <v>143</v>
      </c>
      <c r="G34" s="69" t="s">
        <v>1310</v>
      </c>
      <c r="H34" s="110" t="s">
        <v>24</v>
      </c>
      <c r="I34" s="106" t="s">
        <v>16</v>
      </c>
      <c r="J34" s="154" t="s">
        <v>529</v>
      </c>
      <c r="K34" s="92" t="s">
        <v>1300</v>
      </c>
      <c r="L34" s="103" t="s">
        <v>23</v>
      </c>
      <c r="M34" s="103" t="s">
        <v>344</v>
      </c>
      <c r="N34" s="238" t="s">
        <v>227</v>
      </c>
      <c r="O34" s="155">
        <v>46042</v>
      </c>
      <c r="P34" s="155">
        <v>46142</v>
      </c>
      <c r="Q34" s="170">
        <v>1</v>
      </c>
      <c r="R34" s="306">
        <v>22</v>
      </c>
      <c r="S34" s="301">
        <v>5500</v>
      </c>
      <c r="T34" s="69" t="s">
        <v>1308</v>
      </c>
    </row>
    <row r="35" spans="1:20" ht="47.5" customHeight="1" x14ac:dyDescent="0.2">
      <c r="A35" s="110" t="str">
        <f t="shared" ca="1" si="4"/>
        <v>出荷中</v>
      </c>
      <c r="B35" s="2">
        <v>33</v>
      </c>
      <c r="C35" s="1" t="s">
        <v>541</v>
      </c>
      <c r="D35" s="106" t="str">
        <f>VLOOKUP(C35,確認責任者連絡先!$C$3:$E$80,3,FALSE)</f>
        <v>松山市鴨川1丁目8-5</v>
      </c>
      <c r="E35" s="106" t="str">
        <f>VLOOKUP(C35,確認責任者連絡先!$C$3:$F$80,4,FALSE)</f>
        <v>089-979-1640</v>
      </c>
      <c r="F35" s="4" t="s">
        <v>143</v>
      </c>
      <c r="G35" s="4" t="s">
        <v>397</v>
      </c>
      <c r="H35" s="2" t="s">
        <v>542</v>
      </c>
      <c r="I35" s="1" t="s">
        <v>543</v>
      </c>
      <c r="J35" s="131" t="s">
        <v>544</v>
      </c>
      <c r="K35" s="131" t="s">
        <v>869</v>
      </c>
      <c r="L35" s="3" t="s">
        <v>545</v>
      </c>
      <c r="M35" s="4" t="s">
        <v>290</v>
      </c>
      <c r="N35" s="2" t="s">
        <v>546</v>
      </c>
      <c r="O35" s="132">
        <v>45884</v>
      </c>
      <c r="P35" s="133">
        <v>46234</v>
      </c>
      <c r="Q35" s="113">
        <v>1</v>
      </c>
      <c r="R35" s="113">
        <v>207.2</v>
      </c>
      <c r="S35" s="113">
        <v>8703</v>
      </c>
      <c r="T35" s="156" t="s">
        <v>882</v>
      </c>
    </row>
    <row r="36" spans="1:20" ht="47.5" customHeight="1" x14ac:dyDescent="0.2">
      <c r="A36" s="110" t="str">
        <f t="shared" ca="1" si="4"/>
        <v>出荷中</v>
      </c>
      <c r="B36" s="2">
        <v>34</v>
      </c>
      <c r="C36" s="1" t="s">
        <v>541</v>
      </c>
      <c r="D36" s="106" t="str">
        <f>VLOOKUP(C36,確認責任者連絡先!$C$3:$E$80,3,FALSE)</f>
        <v>松山市鴨川1丁目8-5</v>
      </c>
      <c r="E36" s="106" t="str">
        <f>VLOOKUP(C36,確認責任者連絡先!$C$3:$F$80,4,FALSE)</f>
        <v>089-979-1640</v>
      </c>
      <c r="F36" s="4" t="s">
        <v>837</v>
      </c>
      <c r="G36" s="4" t="s">
        <v>838</v>
      </c>
      <c r="H36" s="2" t="s">
        <v>547</v>
      </c>
      <c r="I36" s="1" t="s">
        <v>342</v>
      </c>
      <c r="J36" s="131" t="s">
        <v>548</v>
      </c>
      <c r="K36" s="131" t="s">
        <v>1172</v>
      </c>
      <c r="L36" s="3" t="s">
        <v>545</v>
      </c>
      <c r="M36" s="4" t="s">
        <v>290</v>
      </c>
      <c r="N36" s="2" t="s">
        <v>546</v>
      </c>
      <c r="O36" s="132">
        <v>45962</v>
      </c>
      <c r="P36" s="133">
        <v>46112</v>
      </c>
      <c r="Q36" s="113">
        <v>1</v>
      </c>
      <c r="R36" s="115">
        <v>6</v>
      </c>
      <c r="S36" s="113">
        <v>2400</v>
      </c>
      <c r="T36" s="156" t="s">
        <v>1173</v>
      </c>
    </row>
    <row r="37" spans="1:20" ht="47.5" customHeight="1" x14ac:dyDescent="0.2">
      <c r="A37" s="110" t="str">
        <f t="shared" ca="1" si="4"/>
        <v>出荷中</v>
      </c>
      <c r="B37" s="2">
        <v>35</v>
      </c>
      <c r="C37" s="1" t="s">
        <v>549</v>
      </c>
      <c r="D37" s="106" t="str">
        <f>VLOOKUP(C37,確認責任者連絡先!$C$3:$E$80,3,FALSE)</f>
        <v>四国中央市中之庄町1684-4</v>
      </c>
      <c r="E37" s="106" t="str">
        <f>VLOOKUP(C37,確認責任者連絡先!$C$3:$F$80,4,FALSE)</f>
        <v>0896-24-2311</v>
      </c>
      <c r="F37" s="4" t="s">
        <v>849</v>
      </c>
      <c r="G37" s="4" t="s">
        <v>850</v>
      </c>
      <c r="H37" s="2" t="s">
        <v>542</v>
      </c>
      <c r="I37" s="1" t="s">
        <v>543</v>
      </c>
      <c r="J37" s="131" t="s">
        <v>550</v>
      </c>
      <c r="K37" s="131" t="s">
        <v>870</v>
      </c>
      <c r="L37" s="3" t="s">
        <v>545</v>
      </c>
      <c r="M37" s="4" t="s">
        <v>290</v>
      </c>
      <c r="N37" s="2" t="s">
        <v>551</v>
      </c>
      <c r="O37" s="132">
        <v>45879</v>
      </c>
      <c r="P37" s="133">
        <v>46243</v>
      </c>
      <c r="Q37" s="113">
        <v>28</v>
      </c>
      <c r="R37" s="113">
        <v>2557</v>
      </c>
      <c r="S37" s="113">
        <v>115065</v>
      </c>
      <c r="T37" s="156" t="s">
        <v>883</v>
      </c>
    </row>
    <row r="38" spans="1:20" ht="47.5" customHeight="1" x14ac:dyDescent="0.2">
      <c r="A38" s="110" t="str">
        <f t="shared" ca="1" si="4"/>
        <v>出荷中</v>
      </c>
      <c r="B38" s="2">
        <v>36</v>
      </c>
      <c r="C38" s="1" t="s">
        <v>685</v>
      </c>
      <c r="D38" s="106" t="str">
        <f>VLOOKUP(C38,確認責任者連絡先!$C$3:$E$80,3,FALSE)</f>
        <v>新居浜市田所町3-63</v>
      </c>
      <c r="E38" s="106" t="str">
        <f>VLOOKUP(C38,確認責任者連絡先!$C$3:$F$80,4,FALSE)</f>
        <v>0897-37-1004</v>
      </c>
      <c r="F38" s="4" t="s">
        <v>851</v>
      </c>
      <c r="G38" s="4" t="s">
        <v>396</v>
      </c>
      <c r="H38" s="2" t="s">
        <v>542</v>
      </c>
      <c r="I38" s="1" t="s">
        <v>552</v>
      </c>
      <c r="J38" s="131" t="s">
        <v>553</v>
      </c>
      <c r="K38" s="131" t="s">
        <v>871</v>
      </c>
      <c r="L38" s="3" t="s">
        <v>545</v>
      </c>
      <c r="M38" s="4" t="s">
        <v>290</v>
      </c>
      <c r="N38" s="2" t="s">
        <v>546</v>
      </c>
      <c r="O38" s="132">
        <v>45870</v>
      </c>
      <c r="P38" s="133">
        <v>46265</v>
      </c>
      <c r="Q38" s="113">
        <v>5</v>
      </c>
      <c r="R38" s="113">
        <v>893.3</v>
      </c>
      <c r="S38" s="113">
        <v>42900</v>
      </c>
      <c r="T38" s="156" t="s">
        <v>884</v>
      </c>
    </row>
    <row r="39" spans="1:20" ht="47.5" customHeight="1" x14ac:dyDescent="0.2">
      <c r="A39" s="110" t="str">
        <f t="shared" ca="1" si="4"/>
        <v>出荷中</v>
      </c>
      <c r="B39" s="2">
        <v>37</v>
      </c>
      <c r="C39" s="1" t="s">
        <v>554</v>
      </c>
      <c r="D39" s="106" t="str">
        <f>VLOOKUP(C39,確認責任者連絡先!$C$3:$E$80,3,FALSE)</f>
        <v>今治市阿方甲246-1</v>
      </c>
      <c r="E39" s="106" t="str">
        <f>VLOOKUP(C39,確認責任者連絡先!$C$3:$F$80,4,FALSE)</f>
        <v>0898-34-1884</v>
      </c>
      <c r="F39" s="4" t="s">
        <v>841</v>
      </c>
      <c r="G39" s="4" t="s">
        <v>842</v>
      </c>
      <c r="H39" s="2" t="s">
        <v>547</v>
      </c>
      <c r="I39" s="1" t="s">
        <v>555</v>
      </c>
      <c r="J39" s="131" t="s">
        <v>556</v>
      </c>
      <c r="K39" s="131" t="s">
        <v>748</v>
      </c>
      <c r="L39" s="3" t="s">
        <v>545</v>
      </c>
      <c r="M39" s="4" t="s">
        <v>290</v>
      </c>
      <c r="N39" s="2" t="s">
        <v>557</v>
      </c>
      <c r="O39" s="132">
        <v>45787</v>
      </c>
      <c r="P39" s="133">
        <v>46081</v>
      </c>
      <c r="Q39" s="94">
        <v>6</v>
      </c>
      <c r="R39" s="168">
        <v>18.5</v>
      </c>
      <c r="S39" s="167">
        <v>7400</v>
      </c>
      <c r="T39" s="160" t="s">
        <v>400</v>
      </c>
    </row>
    <row r="40" spans="1:20" ht="47.5" customHeight="1" x14ac:dyDescent="0.2">
      <c r="A40" s="110" t="str">
        <f t="shared" ca="1" si="4"/>
        <v>出荷中</v>
      </c>
      <c r="B40" s="2">
        <v>38</v>
      </c>
      <c r="C40" s="1" t="s">
        <v>554</v>
      </c>
      <c r="D40" s="106" t="str">
        <f>VLOOKUP(C40,確認責任者連絡先!$C$3:$E$80,3,FALSE)</f>
        <v>今治市阿方甲246-1</v>
      </c>
      <c r="E40" s="106" t="str">
        <f>VLOOKUP(C40,確認責任者連絡先!$C$3:$F$80,4,FALSE)</f>
        <v>0898-34-1884</v>
      </c>
      <c r="F40" s="4" t="s">
        <v>143</v>
      </c>
      <c r="G40" s="4" t="s">
        <v>843</v>
      </c>
      <c r="H40" s="2" t="s">
        <v>547</v>
      </c>
      <c r="I40" s="1" t="s">
        <v>558</v>
      </c>
      <c r="J40" s="131" t="s">
        <v>559</v>
      </c>
      <c r="K40" s="131" t="s">
        <v>749</v>
      </c>
      <c r="L40" s="100" t="s">
        <v>223</v>
      </c>
      <c r="M40" s="4" t="s">
        <v>560</v>
      </c>
      <c r="N40" s="2" t="s">
        <v>557</v>
      </c>
      <c r="O40" s="132">
        <v>45787</v>
      </c>
      <c r="P40" s="133">
        <v>46162</v>
      </c>
      <c r="Q40" s="94">
        <v>1</v>
      </c>
      <c r="R40" s="168">
        <v>22</v>
      </c>
      <c r="S40" s="167">
        <v>1200</v>
      </c>
      <c r="T40" s="160" t="s">
        <v>399</v>
      </c>
    </row>
    <row r="41" spans="1:20" ht="47.5" customHeight="1" x14ac:dyDescent="0.2">
      <c r="A41" s="110" t="str">
        <f t="shared" ca="1" si="4"/>
        <v>出荷中</v>
      </c>
      <c r="B41" s="2">
        <v>39</v>
      </c>
      <c r="C41" s="1" t="s">
        <v>554</v>
      </c>
      <c r="D41" s="106" t="str">
        <f>VLOOKUP(C41,確認責任者連絡先!$C$3:$E$80,3,FALSE)</f>
        <v>今治市阿方甲246-1</v>
      </c>
      <c r="E41" s="106" t="str">
        <f>VLOOKUP(C41,確認責任者連絡先!$C$3:$F$80,4,FALSE)</f>
        <v>0898-34-1884</v>
      </c>
      <c r="F41" s="69" t="s">
        <v>143</v>
      </c>
      <c r="G41" s="69" t="s">
        <v>401</v>
      </c>
      <c r="H41" s="2" t="s">
        <v>547</v>
      </c>
      <c r="I41" s="1" t="s">
        <v>343</v>
      </c>
      <c r="J41" s="131" t="s">
        <v>561</v>
      </c>
      <c r="K41" s="177" t="s">
        <v>1012</v>
      </c>
      <c r="L41" s="100" t="s">
        <v>223</v>
      </c>
      <c r="M41" s="4" t="s">
        <v>560</v>
      </c>
      <c r="N41" s="2" t="s">
        <v>557</v>
      </c>
      <c r="O41" s="132">
        <v>45890</v>
      </c>
      <c r="P41" s="133">
        <v>46112</v>
      </c>
      <c r="Q41" s="199">
        <v>1</v>
      </c>
      <c r="R41" s="261">
        <v>12</v>
      </c>
      <c r="S41" s="262">
        <v>2000</v>
      </c>
      <c r="T41" s="69" t="s">
        <v>398</v>
      </c>
    </row>
    <row r="42" spans="1:20" ht="47.5" customHeight="1" x14ac:dyDescent="0.2">
      <c r="A42" s="110" t="str">
        <f t="shared" ca="1" si="4"/>
        <v>出荷中</v>
      </c>
      <c r="B42" s="2">
        <v>40</v>
      </c>
      <c r="C42" s="1" t="s">
        <v>554</v>
      </c>
      <c r="D42" s="106" t="str">
        <f>VLOOKUP(C42,確認責任者連絡先!$C$3:$E$80,3,FALSE)</f>
        <v>今治市阿方甲246-1</v>
      </c>
      <c r="E42" s="106" t="str">
        <f>VLOOKUP(C42,確認責任者連絡先!$C$3:$F$80,4,FALSE)</f>
        <v>0898-34-1884</v>
      </c>
      <c r="F42" s="4" t="s">
        <v>143</v>
      </c>
      <c r="G42" s="4" t="s">
        <v>844</v>
      </c>
      <c r="H42" s="2" t="s">
        <v>547</v>
      </c>
      <c r="I42" s="1" t="s">
        <v>562</v>
      </c>
      <c r="J42" s="131" t="s">
        <v>563</v>
      </c>
      <c r="K42" s="131" t="s">
        <v>750</v>
      </c>
      <c r="L42" s="3" t="s">
        <v>545</v>
      </c>
      <c r="M42" s="4" t="s">
        <v>290</v>
      </c>
      <c r="N42" s="2" t="s">
        <v>557</v>
      </c>
      <c r="O42" s="132">
        <v>45787</v>
      </c>
      <c r="P42" s="133">
        <v>46162</v>
      </c>
      <c r="Q42" s="94">
        <v>2</v>
      </c>
      <c r="R42" s="168">
        <v>18.7</v>
      </c>
      <c r="S42" s="167">
        <v>2750</v>
      </c>
      <c r="T42" s="160" t="s">
        <v>399</v>
      </c>
    </row>
    <row r="43" spans="1:20" ht="47.5" customHeight="1" x14ac:dyDescent="0.2">
      <c r="A43" s="110" t="str">
        <f t="shared" ca="1" si="4"/>
        <v>出荷中</v>
      </c>
      <c r="B43" s="2">
        <v>41</v>
      </c>
      <c r="C43" s="1" t="s">
        <v>564</v>
      </c>
      <c r="D43" s="106" t="str">
        <f>VLOOKUP(C43,確認責任者連絡先!$C$3:$E$80,3,FALSE)</f>
        <v>四国中央市下柏町848-1</v>
      </c>
      <c r="E43" s="106" t="str">
        <f>VLOOKUP(C43,確認責任者連絡先!$C$3:$F$80,4,FALSE)</f>
        <v>0896-24-1107</v>
      </c>
      <c r="F43" s="4" t="s">
        <v>845</v>
      </c>
      <c r="G43" s="4" t="s">
        <v>846</v>
      </c>
      <c r="H43" s="2" t="s">
        <v>547</v>
      </c>
      <c r="I43" s="1" t="s">
        <v>565</v>
      </c>
      <c r="J43" s="131" t="s">
        <v>566</v>
      </c>
      <c r="K43" s="131" t="s">
        <v>751</v>
      </c>
      <c r="L43" s="3" t="s">
        <v>567</v>
      </c>
      <c r="M43" s="4" t="s">
        <v>568</v>
      </c>
      <c r="N43" s="2" t="s">
        <v>569</v>
      </c>
      <c r="O43" s="132">
        <v>45778</v>
      </c>
      <c r="P43" s="133">
        <v>46122</v>
      </c>
      <c r="Q43" s="94">
        <v>1</v>
      </c>
      <c r="R43" s="166">
        <v>15</v>
      </c>
      <c r="S43" s="169">
        <v>25000</v>
      </c>
      <c r="T43" s="170" t="s">
        <v>758</v>
      </c>
    </row>
    <row r="44" spans="1:20" ht="47.5" customHeight="1" x14ac:dyDescent="0.2">
      <c r="A44" s="110" t="str">
        <f t="shared" ca="1" si="4"/>
        <v>出荷中</v>
      </c>
      <c r="B44" s="2">
        <v>42</v>
      </c>
      <c r="C44" s="1" t="s">
        <v>564</v>
      </c>
      <c r="D44" s="106" t="str">
        <f>VLOOKUP(C44,確認責任者連絡先!$C$3:$E$80,3,FALSE)</f>
        <v>四国中央市下柏町848-1</v>
      </c>
      <c r="E44" s="106" t="str">
        <f>VLOOKUP(C44,確認責任者連絡先!$C$3:$F$80,4,FALSE)</f>
        <v>0896-24-1107</v>
      </c>
      <c r="F44" s="4" t="s">
        <v>845</v>
      </c>
      <c r="G44" s="4" t="s">
        <v>846</v>
      </c>
      <c r="H44" s="2" t="s">
        <v>547</v>
      </c>
      <c r="I44" s="1" t="s">
        <v>570</v>
      </c>
      <c r="J44" s="131" t="s">
        <v>571</v>
      </c>
      <c r="K44" s="131" t="s">
        <v>752</v>
      </c>
      <c r="L44" s="3" t="s">
        <v>567</v>
      </c>
      <c r="M44" s="4" t="s">
        <v>568</v>
      </c>
      <c r="N44" s="2" t="s">
        <v>569</v>
      </c>
      <c r="O44" s="132">
        <v>45778</v>
      </c>
      <c r="P44" s="133">
        <v>46218</v>
      </c>
      <c r="Q44" s="251">
        <v>1</v>
      </c>
      <c r="R44" s="252">
        <v>55</v>
      </c>
      <c r="S44" s="253">
        <v>109600</v>
      </c>
      <c r="T44" s="170" t="s">
        <v>758</v>
      </c>
    </row>
    <row r="45" spans="1:20" ht="47.5" customHeight="1" x14ac:dyDescent="0.2">
      <c r="A45" s="110" t="str">
        <f t="shared" ca="1" si="4"/>
        <v/>
      </c>
      <c r="B45" s="2">
        <v>43</v>
      </c>
      <c r="C45" s="1" t="s">
        <v>572</v>
      </c>
      <c r="D45" s="106" t="str">
        <f>VLOOKUP(C45,確認責任者連絡先!$C$3:$E$80,3,FALSE)</f>
        <v>西条市丹原町今井431番地</v>
      </c>
      <c r="E45" s="106" t="str">
        <f>VLOOKUP(C45,確認責任者連絡先!$C$3:$F$80,4,FALSE)</f>
        <v>0898-68-4545</v>
      </c>
      <c r="F45" s="69" t="s">
        <v>143</v>
      </c>
      <c r="G45" s="205" t="s">
        <v>1280</v>
      </c>
      <c r="H45" s="2" t="s">
        <v>573</v>
      </c>
      <c r="I45" s="1" t="s">
        <v>574</v>
      </c>
      <c r="J45" s="131" t="s">
        <v>575</v>
      </c>
      <c r="K45" s="92" t="s">
        <v>1277</v>
      </c>
      <c r="L45" s="3" t="s">
        <v>545</v>
      </c>
      <c r="M45" s="4" t="s">
        <v>290</v>
      </c>
      <c r="N45" s="2" t="s">
        <v>551</v>
      </c>
      <c r="O45" s="132">
        <v>46046</v>
      </c>
      <c r="P45" s="133">
        <v>46142</v>
      </c>
      <c r="Q45" s="170">
        <v>4</v>
      </c>
      <c r="R45" s="300">
        <v>65</v>
      </c>
      <c r="S45" s="301">
        <v>9000</v>
      </c>
      <c r="T45" s="299" t="s">
        <v>1279</v>
      </c>
    </row>
    <row r="46" spans="1:20" ht="47.5" customHeight="1" x14ac:dyDescent="0.2">
      <c r="A46" s="110" t="str">
        <f t="shared" ca="1" si="4"/>
        <v>出荷中</v>
      </c>
      <c r="B46" s="2">
        <v>44</v>
      </c>
      <c r="C46" s="1" t="s">
        <v>576</v>
      </c>
      <c r="D46" s="106" t="str">
        <f>VLOOKUP(C46,確認責任者連絡先!$C$3:$E$80,3,FALSE)</f>
        <v>松山市三番町八丁目325番1</v>
      </c>
      <c r="E46" s="106" t="str">
        <f>VLOOKUP(C46,確認責任者連絡先!$C$3:$F$80,4,FALSE)</f>
        <v>089-946-1611</v>
      </c>
      <c r="F46" s="4" t="s">
        <v>1176</v>
      </c>
      <c r="G46" s="4" t="s">
        <v>1177</v>
      </c>
      <c r="H46" s="2" t="s">
        <v>146</v>
      </c>
      <c r="I46" s="1" t="s">
        <v>154</v>
      </c>
      <c r="J46" s="131" t="s">
        <v>577</v>
      </c>
      <c r="K46" s="131" t="s">
        <v>1175</v>
      </c>
      <c r="L46" s="3" t="s">
        <v>147</v>
      </c>
      <c r="M46" s="4" t="s">
        <v>290</v>
      </c>
      <c r="N46" s="2" t="s">
        <v>230</v>
      </c>
      <c r="O46" s="132">
        <v>45962</v>
      </c>
      <c r="P46" s="133">
        <v>46173</v>
      </c>
      <c r="Q46" s="113">
        <v>42</v>
      </c>
      <c r="R46" s="115">
        <v>303.7</v>
      </c>
      <c r="S46" s="113">
        <v>63767</v>
      </c>
      <c r="T46" s="156" t="s">
        <v>1174</v>
      </c>
    </row>
    <row r="47" spans="1:20" ht="47.5" customHeight="1" x14ac:dyDescent="0.2">
      <c r="A47" s="110" t="str">
        <f t="shared" ca="1" si="4"/>
        <v>出荷中</v>
      </c>
      <c r="B47" s="2">
        <v>45</v>
      </c>
      <c r="C47" s="1" t="s">
        <v>576</v>
      </c>
      <c r="D47" s="106" t="str">
        <f>VLOOKUP(C47,確認責任者連絡先!$C$3:$E$80,3,FALSE)</f>
        <v>松山市三番町八丁目325番1</v>
      </c>
      <c r="E47" s="106" t="str">
        <f>VLOOKUP(C47,確認責任者連絡先!$C$3:$F$80,4,FALSE)</f>
        <v>089-946-1611</v>
      </c>
      <c r="F47" s="69" t="s">
        <v>1019</v>
      </c>
      <c r="G47" s="69" t="s">
        <v>404</v>
      </c>
      <c r="H47" s="2" t="s">
        <v>153</v>
      </c>
      <c r="I47" s="1" t="s">
        <v>578</v>
      </c>
      <c r="J47" s="131" t="s">
        <v>579</v>
      </c>
      <c r="K47" s="131" t="s">
        <v>969</v>
      </c>
      <c r="L47" s="3" t="s">
        <v>147</v>
      </c>
      <c r="M47" s="4" t="s">
        <v>290</v>
      </c>
      <c r="N47" s="2" t="s">
        <v>152</v>
      </c>
      <c r="O47" s="132">
        <v>45901</v>
      </c>
      <c r="P47" s="133">
        <v>46265</v>
      </c>
      <c r="Q47" s="113">
        <v>423</v>
      </c>
      <c r="R47" s="115">
        <v>26609</v>
      </c>
      <c r="S47" s="113">
        <v>637650</v>
      </c>
      <c r="T47" s="156" t="s">
        <v>970</v>
      </c>
    </row>
    <row r="48" spans="1:20" ht="47.5" customHeight="1" x14ac:dyDescent="0.2">
      <c r="A48" s="110" t="str">
        <f t="shared" ca="1" si="4"/>
        <v>出荷中</v>
      </c>
      <c r="B48" s="2">
        <v>46</v>
      </c>
      <c r="C48" s="1" t="s">
        <v>465</v>
      </c>
      <c r="D48" s="106" t="str">
        <f>VLOOKUP(C48,確認責任者連絡先!$C$3:$E$80,3,FALSE)</f>
        <v>松山市八反地498</v>
      </c>
      <c r="E48" s="106" t="str">
        <f>VLOOKUP(C48,確認責任者連絡先!$C$3:$F$80,4,FALSE)</f>
        <v>089-946-9811</v>
      </c>
      <c r="F48" s="69" t="s">
        <v>405</v>
      </c>
      <c r="G48" s="69" t="s">
        <v>406</v>
      </c>
      <c r="H48" s="2" t="s">
        <v>153</v>
      </c>
      <c r="I48" s="1" t="s">
        <v>580</v>
      </c>
      <c r="J48" s="131" t="s">
        <v>581</v>
      </c>
      <c r="K48" s="131" t="s">
        <v>971</v>
      </c>
      <c r="L48" s="100" t="s">
        <v>223</v>
      </c>
      <c r="M48" s="4" t="s">
        <v>291</v>
      </c>
      <c r="N48" s="2" t="s">
        <v>148</v>
      </c>
      <c r="O48" s="132">
        <v>45931</v>
      </c>
      <c r="P48" s="133">
        <v>46296</v>
      </c>
      <c r="Q48" s="113">
        <v>1</v>
      </c>
      <c r="R48" s="115">
        <v>194</v>
      </c>
      <c r="S48" s="113">
        <v>5592</v>
      </c>
      <c r="T48" s="156" t="s">
        <v>403</v>
      </c>
    </row>
    <row r="49" spans="1:20" ht="47.5" customHeight="1" x14ac:dyDescent="0.2">
      <c r="A49" s="110" t="str">
        <f t="shared" ca="1" si="4"/>
        <v>出荷中</v>
      </c>
      <c r="B49" s="2">
        <v>47</v>
      </c>
      <c r="C49" s="1" t="s">
        <v>668</v>
      </c>
      <c r="D49" s="106" t="str">
        <f>VLOOKUP(C49,確認責任者連絡先!$C$3:$E$80,3,FALSE)</f>
        <v>松山市高井町1096-1</v>
      </c>
      <c r="E49" s="106" t="str">
        <f>VLOOKUP(C49,確認責任者連絡先!$C$3:$F$80,4,FALSE)</f>
        <v>089-975-0362</v>
      </c>
      <c r="F49" s="69" t="s">
        <v>143</v>
      </c>
      <c r="G49" s="69" t="s">
        <v>279</v>
      </c>
      <c r="H49" s="2" t="s">
        <v>153</v>
      </c>
      <c r="I49" s="1" t="s">
        <v>582</v>
      </c>
      <c r="J49" s="131" t="s">
        <v>583</v>
      </c>
      <c r="K49" s="131" t="s">
        <v>973</v>
      </c>
      <c r="L49" s="100" t="s">
        <v>223</v>
      </c>
      <c r="M49" s="4" t="s">
        <v>291</v>
      </c>
      <c r="N49" s="2" t="s">
        <v>148</v>
      </c>
      <c r="O49" s="132">
        <v>45910</v>
      </c>
      <c r="P49" s="133">
        <v>46274</v>
      </c>
      <c r="Q49" s="113">
        <v>1</v>
      </c>
      <c r="R49" s="115">
        <v>206.84</v>
      </c>
      <c r="S49" s="113">
        <v>6702</v>
      </c>
      <c r="T49" s="156" t="s">
        <v>975</v>
      </c>
    </row>
    <row r="50" spans="1:20" ht="47.5" customHeight="1" x14ac:dyDescent="0.2">
      <c r="A50" s="110" t="str">
        <f t="shared" ca="1" si="4"/>
        <v>出荷中</v>
      </c>
      <c r="B50" s="2">
        <v>48</v>
      </c>
      <c r="C50" s="1" t="s">
        <v>584</v>
      </c>
      <c r="D50" s="106" t="str">
        <f>VLOOKUP(C50,確認責任者連絡先!$C$3:$E$80,3,FALSE)</f>
        <v>上浮穴郡久万高原町入野517</v>
      </c>
      <c r="E50" s="106" t="str">
        <f>VLOOKUP(C50,確認責任者連絡先!$C$3:$F$80,4,FALSE)</f>
        <v>0892-21-0394</v>
      </c>
      <c r="F50" s="69" t="s">
        <v>143</v>
      </c>
      <c r="G50" s="69" t="s">
        <v>402</v>
      </c>
      <c r="H50" s="2" t="s">
        <v>153</v>
      </c>
      <c r="I50" s="1" t="s">
        <v>585</v>
      </c>
      <c r="J50" s="131" t="s">
        <v>586</v>
      </c>
      <c r="K50" s="131" t="s">
        <v>974</v>
      </c>
      <c r="L50" s="3" t="s">
        <v>147</v>
      </c>
      <c r="M50" s="4" t="s">
        <v>290</v>
      </c>
      <c r="N50" s="2" t="s">
        <v>152</v>
      </c>
      <c r="O50" s="132">
        <v>45901</v>
      </c>
      <c r="P50" s="133">
        <v>46265</v>
      </c>
      <c r="Q50" s="113">
        <v>1</v>
      </c>
      <c r="R50" s="115">
        <v>1485.3</v>
      </c>
      <c r="S50" s="113">
        <v>44781</v>
      </c>
      <c r="T50" s="156" t="s">
        <v>976</v>
      </c>
    </row>
    <row r="51" spans="1:20" ht="47.5" customHeight="1" x14ac:dyDescent="0.2">
      <c r="A51" s="110" t="str">
        <f t="shared" ca="1" si="4"/>
        <v>出荷中</v>
      </c>
      <c r="B51" s="2">
        <v>49</v>
      </c>
      <c r="C51" s="1" t="s">
        <v>588</v>
      </c>
      <c r="D51" s="106" t="str">
        <f>VLOOKUP(C51,確認責任者連絡先!$C$3:$E$80,3,FALSE)</f>
        <v>伊予郡松前町大字北川原79-1</v>
      </c>
      <c r="E51" s="106" t="str">
        <f>VLOOKUP(C51,確認責任者連絡先!$C$3:$F$80,4,FALSE)</f>
        <v>089-971-7319</v>
      </c>
      <c r="F51" s="69" t="s">
        <v>280</v>
      </c>
      <c r="G51" s="69" t="s">
        <v>1020</v>
      </c>
      <c r="H51" s="2" t="s">
        <v>153</v>
      </c>
      <c r="I51" s="1" t="s">
        <v>589</v>
      </c>
      <c r="J51" s="131" t="s">
        <v>590</v>
      </c>
      <c r="K51" s="177" t="s">
        <v>977</v>
      </c>
      <c r="L51" s="3" t="s">
        <v>145</v>
      </c>
      <c r="M51" s="4" t="s">
        <v>291</v>
      </c>
      <c r="N51" s="2" t="s">
        <v>231</v>
      </c>
      <c r="O51" s="132">
        <v>45913</v>
      </c>
      <c r="P51" s="133">
        <v>46356</v>
      </c>
      <c r="Q51" s="197">
        <v>1</v>
      </c>
      <c r="R51" s="198">
        <v>3156</v>
      </c>
      <c r="S51" s="145">
        <v>119928</v>
      </c>
      <c r="T51" s="69" t="s">
        <v>281</v>
      </c>
    </row>
    <row r="52" spans="1:20" ht="47.5" customHeight="1" x14ac:dyDescent="0.2">
      <c r="A52" s="110" t="str">
        <f t="shared" ca="1" si="4"/>
        <v>出荷中</v>
      </c>
      <c r="B52" s="2">
        <v>50</v>
      </c>
      <c r="C52" s="1" t="s">
        <v>588</v>
      </c>
      <c r="D52" s="106" t="str">
        <f>VLOOKUP(C52,確認責任者連絡先!$C$3:$E$80,3,FALSE)</f>
        <v>伊予郡松前町大字北川原79-1</v>
      </c>
      <c r="E52" s="106" t="str">
        <f>VLOOKUP(C52,確認責任者連絡先!$C$3:$F$80,4,FALSE)</f>
        <v>089-971-7319</v>
      </c>
      <c r="F52" s="69" t="s">
        <v>280</v>
      </c>
      <c r="G52" s="69" t="s">
        <v>1020</v>
      </c>
      <c r="H52" s="2" t="s">
        <v>146</v>
      </c>
      <c r="I52" s="1" t="s">
        <v>197</v>
      </c>
      <c r="J52" s="131" t="s">
        <v>591</v>
      </c>
      <c r="K52" s="177" t="s">
        <v>978</v>
      </c>
      <c r="L52" s="3" t="s">
        <v>145</v>
      </c>
      <c r="M52" s="4" t="s">
        <v>291</v>
      </c>
      <c r="N52" s="2" t="s">
        <v>592</v>
      </c>
      <c r="O52" s="132">
        <v>45920</v>
      </c>
      <c r="P52" s="133">
        <v>46112</v>
      </c>
      <c r="Q52" s="197">
        <v>1</v>
      </c>
      <c r="R52" s="198">
        <v>24</v>
      </c>
      <c r="S52" s="145">
        <v>2400</v>
      </c>
      <c r="T52" s="69" t="s">
        <v>979</v>
      </c>
    </row>
    <row r="53" spans="1:20" ht="47.5" customHeight="1" x14ac:dyDescent="0.2">
      <c r="A53" s="110" t="str">
        <f t="shared" ca="1" si="4"/>
        <v>出荷中</v>
      </c>
      <c r="B53" s="2">
        <v>51</v>
      </c>
      <c r="C53" s="1" t="s">
        <v>588</v>
      </c>
      <c r="D53" s="106" t="str">
        <f>VLOOKUP(C53,確認責任者連絡先!$C$3:$E$80,3,FALSE)</f>
        <v>伊予郡松前町大字北川原79-1</v>
      </c>
      <c r="E53" s="106" t="str">
        <f>VLOOKUP(C53,確認責任者連絡先!$C$3:$F$80,4,FALSE)</f>
        <v>089-971-7319</v>
      </c>
      <c r="F53" s="4" t="s">
        <v>280</v>
      </c>
      <c r="G53" s="4" t="s">
        <v>1020</v>
      </c>
      <c r="H53" s="2" t="s">
        <v>146</v>
      </c>
      <c r="I53" s="1" t="s">
        <v>155</v>
      </c>
      <c r="J53" s="131" t="s">
        <v>593</v>
      </c>
      <c r="K53" s="131" t="s">
        <v>1178</v>
      </c>
      <c r="L53" s="3" t="s">
        <v>145</v>
      </c>
      <c r="M53" s="4" t="s">
        <v>291</v>
      </c>
      <c r="N53" s="2" t="s">
        <v>228</v>
      </c>
      <c r="O53" s="132">
        <v>45948</v>
      </c>
      <c r="P53" s="133">
        <v>46112</v>
      </c>
      <c r="Q53" s="113">
        <v>1</v>
      </c>
      <c r="R53" s="115">
        <v>11</v>
      </c>
      <c r="S53" s="113">
        <v>1100</v>
      </c>
      <c r="T53" s="156" t="s">
        <v>885</v>
      </c>
    </row>
    <row r="54" spans="1:20" ht="47.5" customHeight="1" x14ac:dyDescent="0.2">
      <c r="A54" s="110" t="str">
        <f t="shared" ca="1" si="4"/>
        <v>出荷中</v>
      </c>
      <c r="B54" s="2">
        <v>52</v>
      </c>
      <c r="C54" s="1" t="s">
        <v>588</v>
      </c>
      <c r="D54" s="106" t="str">
        <f>VLOOKUP(C54,確認責任者連絡先!$C$3:$E$80,3,FALSE)</f>
        <v>伊予郡松前町大字北川原79-1</v>
      </c>
      <c r="E54" s="106" t="str">
        <f>VLOOKUP(C54,確認責任者連絡先!$C$3:$F$80,4,FALSE)</f>
        <v>089-971-7319</v>
      </c>
      <c r="F54" s="4" t="s">
        <v>280</v>
      </c>
      <c r="G54" s="4" t="s">
        <v>1020</v>
      </c>
      <c r="H54" s="2" t="s">
        <v>146</v>
      </c>
      <c r="I54" s="1" t="s">
        <v>154</v>
      </c>
      <c r="J54" s="131" t="s">
        <v>594</v>
      </c>
      <c r="K54" s="131" t="s">
        <v>1179</v>
      </c>
      <c r="L54" s="3" t="s">
        <v>145</v>
      </c>
      <c r="M54" s="4" t="s">
        <v>291</v>
      </c>
      <c r="N54" s="2" t="s">
        <v>144</v>
      </c>
      <c r="O54" s="132">
        <v>45976</v>
      </c>
      <c r="P54" s="133">
        <v>46112</v>
      </c>
      <c r="Q54" s="113">
        <v>1</v>
      </c>
      <c r="R54" s="115">
        <v>17</v>
      </c>
      <c r="S54" s="113">
        <v>1700</v>
      </c>
      <c r="T54" s="156" t="s">
        <v>885</v>
      </c>
    </row>
    <row r="55" spans="1:20" ht="47.5" customHeight="1" x14ac:dyDescent="0.2">
      <c r="A55" s="110" t="str">
        <f t="shared" ca="1" si="4"/>
        <v>出荷中</v>
      </c>
      <c r="B55" s="2">
        <v>53</v>
      </c>
      <c r="C55" s="1" t="s">
        <v>595</v>
      </c>
      <c r="D55" s="106" t="str">
        <f>VLOOKUP(C55,確認責任者連絡先!$C$3:$E$80,3,FALSE)</f>
        <v>八幡浜市保内町喜木1-110-1</v>
      </c>
      <c r="E55" s="106" t="str">
        <f>VLOOKUP(C55,確認責任者連絡先!$C$3:$F$80,4,FALSE)</f>
        <v>0894-36-0055</v>
      </c>
      <c r="F55" s="4" t="s">
        <v>854</v>
      </c>
      <c r="G55" s="4" t="s">
        <v>407</v>
      </c>
      <c r="H55" s="2" t="s">
        <v>597</v>
      </c>
      <c r="I55" s="1" t="s">
        <v>598</v>
      </c>
      <c r="J55" s="131" t="s">
        <v>599</v>
      </c>
      <c r="K55" s="131" t="s">
        <v>859</v>
      </c>
      <c r="L55" s="3" t="s">
        <v>596</v>
      </c>
      <c r="M55" s="4" t="s">
        <v>290</v>
      </c>
      <c r="N55" s="2" t="s">
        <v>525</v>
      </c>
      <c r="O55" s="132">
        <v>45889</v>
      </c>
      <c r="P55" s="133">
        <v>46265</v>
      </c>
      <c r="Q55" s="113">
        <v>12</v>
      </c>
      <c r="R55" s="113">
        <v>1812.9</v>
      </c>
      <c r="S55" s="113">
        <v>73300</v>
      </c>
      <c r="T55" s="156" t="s">
        <v>373</v>
      </c>
    </row>
    <row r="56" spans="1:20" ht="47.5" customHeight="1" x14ac:dyDescent="0.2">
      <c r="A56" s="110" t="str">
        <f t="shared" ca="1" si="4"/>
        <v>出荷中</v>
      </c>
      <c r="B56" s="2">
        <v>54</v>
      </c>
      <c r="C56" s="1" t="s">
        <v>600</v>
      </c>
      <c r="D56" s="106" t="str">
        <f>VLOOKUP(C56,確認責任者連絡先!$C$3:$E$80,3,FALSE)</f>
        <v>宇和島市三間町務田180-1</v>
      </c>
      <c r="E56" s="106" t="str">
        <f>VLOOKUP(C56,確認責任者連絡先!$C$3:$F$80,4,FALSE)</f>
        <v>0895-58-1122</v>
      </c>
      <c r="F56" s="4" t="s">
        <v>143</v>
      </c>
      <c r="G56" s="4" t="s">
        <v>256</v>
      </c>
      <c r="H56" s="2" t="s">
        <v>597</v>
      </c>
      <c r="I56" s="1" t="s">
        <v>601</v>
      </c>
      <c r="J56" s="131" t="s">
        <v>602</v>
      </c>
      <c r="K56" s="131" t="s">
        <v>860</v>
      </c>
      <c r="L56" s="3" t="s">
        <v>596</v>
      </c>
      <c r="M56" s="4" t="s">
        <v>290</v>
      </c>
      <c r="N56" s="2" t="s">
        <v>525</v>
      </c>
      <c r="O56" s="132">
        <v>45889</v>
      </c>
      <c r="P56" s="133">
        <v>46253</v>
      </c>
      <c r="Q56" s="113">
        <v>6</v>
      </c>
      <c r="R56" s="113">
        <v>1086</v>
      </c>
      <c r="S56" s="113">
        <v>46842</v>
      </c>
      <c r="T56" s="156" t="s">
        <v>14</v>
      </c>
    </row>
    <row r="57" spans="1:20" ht="47.5" customHeight="1" x14ac:dyDescent="0.2">
      <c r="A57" s="110" t="str">
        <f t="shared" ref="A57:A103" ca="1" si="5">IF(NOW()&gt;O57,IF(NOW()&lt;P57,"出荷中","終了"),"")</f>
        <v>出荷中</v>
      </c>
      <c r="B57" s="2">
        <v>55</v>
      </c>
      <c r="C57" s="1" t="s">
        <v>600</v>
      </c>
      <c r="D57" s="106" t="str">
        <f>VLOOKUP(C57,確認責任者連絡先!$C$3:$E$80,3,FALSE)</f>
        <v>宇和島市三間町務田180-1</v>
      </c>
      <c r="E57" s="106" t="str">
        <f>VLOOKUP(C57,確認責任者連絡先!$C$3:$F$80,4,FALSE)</f>
        <v>0895-58-1122</v>
      </c>
      <c r="F57" s="4" t="s">
        <v>143</v>
      </c>
      <c r="G57" s="4" t="s">
        <v>855</v>
      </c>
      <c r="H57" s="2" t="s">
        <v>597</v>
      </c>
      <c r="I57" s="1" t="s">
        <v>598</v>
      </c>
      <c r="J57" s="131" t="s">
        <v>603</v>
      </c>
      <c r="K57" s="131" t="s">
        <v>861</v>
      </c>
      <c r="L57" s="3" t="s">
        <v>596</v>
      </c>
      <c r="M57" s="4" t="s">
        <v>290</v>
      </c>
      <c r="N57" s="2" t="s">
        <v>525</v>
      </c>
      <c r="O57" s="132">
        <v>45889</v>
      </c>
      <c r="P57" s="133">
        <v>46253</v>
      </c>
      <c r="Q57" s="113">
        <v>14</v>
      </c>
      <c r="R57" s="113">
        <v>1047.95</v>
      </c>
      <c r="S57" s="113">
        <v>46019</v>
      </c>
      <c r="T57" s="156" t="s">
        <v>14</v>
      </c>
    </row>
    <row r="58" spans="1:20" ht="47.5" customHeight="1" x14ac:dyDescent="0.2">
      <c r="A58" s="110" t="str">
        <f t="shared" ca="1" si="5"/>
        <v>出荷中</v>
      </c>
      <c r="B58" s="2">
        <v>56</v>
      </c>
      <c r="C58" s="1" t="s">
        <v>600</v>
      </c>
      <c r="D58" s="106" t="str">
        <f>VLOOKUP(C58,確認責任者連絡先!$C$3:$E$80,3,FALSE)</f>
        <v>宇和島市三間町務田180-1</v>
      </c>
      <c r="E58" s="106" t="str">
        <f>VLOOKUP(C58,確認責任者連絡先!$C$3:$F$80,4,FALSE)</f>
        <v>0895-58-1122</v>
      </c>
      <c r="F58" s="4" t="s">
        <v>143</v>
      </c>
      <c r="G58" s="4" t="s">
        <v>257</v>
      </c>
      <c r="H58" s="2" t="s">
        <v>597</v>
      </c>
      <c r="I58" s="1" t="s">
        <v>604</v>
      </c>
      <c r="J58" s="131" t="s">
        <v>605</v>
      </c>
      <c r="K58" s="131" t="s">
        <v>862</v>
      </c>
      <c r="L58" s="3" t="s">
        <v>596</v>
      </c>
      <c r="M58" s="4" t="s">
        <v>290</v>
      </c>
      <c r="N58" s="2" t="s">
        <v>525</v>
      </c>
      <c r="O58" s="132">
        <v>45889</v>
      </c>
      <c r="P58" s="133">
        <v>46253</v>
      </c>
      <c r="Q58" s="113">
        <v>3</v>
      </c>
      <c r="R58" s="113">
        <v>255.32</v>
      </c>
      <c r="S58" s="113">
        <v>10608</v>
      </c>
      <c r="T58" s="156" t="s">
        <v>14</v>
      </c>
    </row>
    <row r="59" spans="1:20" ht="47.5" customHeight="1" x14ac:dyDescent="0.2">
      <c r="A59" s="110" t="str">
        <f t="shared" ca="1" si="5"/>
        <v>出荷中</v>
      </c>
      <c r="B59" s="2">
        <v>57</v>
      </c>
      <c r="C59" s="1" t="s">
        <v>600</v>
      </c>
      <c r="D59" s="106" t="str">
        <f>VLOOKUP(C59,確認責任者連絡先!$C$3:$E$80,3,FALSE)</f>
        <v>宇和島市三間町務田180-1</v>
      </c>
      <c r="E59" s="106" t="str">
        <f>VLOOKUP(C59,確認責任者連絡先!$C$3:$F$80,4,FALSE)</f>
        <v>0895-58-1122</v>
      </c>
      <c r="F59" s="4" t="s">
        <v>143</v>
      </c>
      <c r="G59" s="4" t="s">
        <v>856</v>
      </c>
      <c r="H59" s="2" t="s">
        <v>597</v>
      </c>
      <c r="I59" s="1" t="s">
        <v>606</v>
      </c>
      <c r="J59" s="131" t="s">
        <v>607</v>
      </c>
      <c r="K59" s="131" t="s">
        <v>863</v>
      </c>
      <c r="L59" s="3" t="s">
        <v>596</v>
      </c>
      <c r="M59" s="4" t="s">
        <v>290</v>
      </c>
      <c r="N59" s="2" t="s">
        <v>525</v>
      </c>
      <c r="O59" s="132">
        <v>45889</v>
      </c>
      <c r="P59" s="133">
        <v>46253</v>
      </c>
      <c r="Q59" s="113">
        <v>1</v>
      </c>
      <c r="R59" s="113">
        <v>63.07</v>
      </c>
      <c r="S59" s="113">
        <v>2839</v>
      </c>
      <c r="T59" s="156" t="s">
        <v>14</v>
      </c>
    </row>
    <row r="60" spans="1:20" ht="47.5" customHeight="1" x14ac:dyDescent="0.2">
      <c r="A60" s="110" t="str">
        <f t="shared" ca="1" si="5"/>
        <v>出荷中</v>
      </c>
      <c r="B60" s="2">
        <v>58</v>
      </c>
      <c r="C60" s="1" t="s">
        <v>600</v>
      </c>
      <c r="D60" s="106" t="str">
        <f>VLOOKUP(C60,確認責任者連絡先!$C$3:$E$80,3,FALSE)</f>
        <v>宇和島市三間町務田180-1</v>
      </c>
      <c r="E60" s="106" t="str">
        <f>VLOOKUP(C60,確認責任者連絡先!$C$3:$F$80,4,FALSE)</f>
        <v>0895-58-1122</v>
      </c>
      <c r="F60" s="4" t="s">
        <v>143</v>
      </c>
      <c r="G60" s="4" t="s">
        <v>258</v>
      </c>
      <c r="H60" s="2" t="s">
        <v>597</v>
      </c>
      <c r="I60" s="1" t="s">
        <v>608</v>
      </c>
      <c r="J60" s="131" t="s">
        <v>609</v>
      </c>
      <c r="K60" s="131" t="s">
        <v>864</v>
      </c>
      <c r="L60" s="3" t="s">
        <v>596</v>
      </c>
      <c r="M60" s="4" t="s">
        <v>290</v>
      </c>
      <c r="N60" s="2" t="s">
        <v>525</v>
      </c>
      <c r="O60" s="132">
        <v>45945</v>
      </c>
      <c r="P60" s="133">
        <v>46309</v>
      </c>
      <c r="Q60" s="113">
        <v>3</v>
      </c>
      <c r="R60" s="113">
        <v>408.91</v>
      </c>
      <c r="S60" s="113">
        <v>18519</v>
      </c>
      <c r="T60" s="156" t="s">
        <v>14</v>
      </c>
    </row>
    <row r="61" spans="1:20" ht="47.5" customHeight="1" x14ac:dyDescent="0.2">
      <c r="A61" s="110" t="str">
        <f t="shared" ca="1" si="5"/>
        <v>出荷中</v>
      </c>
      <c r="B61" s="2">
        <v>59</v>
      </c>
      <c r="C61" s="1" t="s">
        <v>600</v>
      </c>
      <c r="D61" s="106" t="str">
        <f>VLOOKUP(C61,確認責任者連絡先!$C$3:$E$80,3,FALSE)</f>
        <v>宇和島市三間町務田180-1</v>
      </c>
      <c r="E61" s="106" t="str">
        <f>VLOOKUP(C61,確認責任者連絡先!$C$3:$F$80,4,FALSE)</f>
        <v>0895-58-1122</v>
      </c>
      <c r="F61" s="4" t="s">
        <v>143</v>
      </c>
      <c r="G61" s="4" t="s">
        <v>314</v>
      </c>
      <c r="H61" s="2" t="s">
        <v>597</v>
      </c>
      <c r="I61" s="1" t="s">
        <v>610</v>
      </c>
      <c r="J61" s="131" t="s">
        <v>611</v>
      </c>
      <c r="K61" s="131" t="s">
        <v>865</v>
      </c>
      <c r="L61" s="3" t="s">
        <v>596</v>
      </c>
      <c r="M61" s="4" t="s">
        <v>344</v>
      </c>
      <c r="N61" s="2" t="s">
        <v>525</v>
      </c>
      <c r="O61" s="132">
        <v>45910</v>
      </c>
      <c r="P61" s="133">
        <v>46274</v>
      </c>
      <c r="Q61" s="113">
        <v>1</v>
      </c>
      <c r="R61" s="113">
        <v>406.92</v>
      </c>
      <c r="S61" s="113">
        <v>11582</v>
      </c>
      <c r="T61" s="156" t="s">
        <v>14</v>
      </c>
    </row>
    <row r="62" spans="1:20" ht="47.5" customHeight="1" x14ac:dyDescent="0.2">
      <c r="A62" s="110" t="str">
        <f t="shared" ca="1" si="5"/>
        <v>出荷中</v>
      </c>
      <c r="B62" s="2">
        <v>60</v>
      </c>
      <c r="C62" s="1" t="s">
        <v>612</v>
      </c>
      <c r="D62" s="106" t="str">
        <f>VLOOKUP(C62,確認責任者連絡先!$C$3:$E$80,3,FALSE)</f>
        <v>八幡浜市1079</v>
      </c>
      <c r="E62" s="106" t="str">
        <f>VLOOKUP(C62,確認責任者連絡先!$C$3:$F$80,4,FALSE)</f>
        <v>0894-22-0070</v>
      </c>
      <c r="F62" s="4" t="s">
        <v>857</v>
      </c>
      <c r="G62" s="4" t="s">
        <v>408</v>
      </c>
      <c r="H62" s="2" t="s">
        <v>597</v>
      </c>
      <c r="I62" s="1" t="s">
        <v>598</v>
      </c>
      <c r="J62" s="131" t="s">
        <v>613</v>
      </c>
      <c r="K62" s="131" t="s">
        <v>866</v>
      </c>
      <c r="L62" s="3" t="s">
        <v>596</v>
      </c>
      <c r="M62" s="4" t="s">
        <v>290</v>
      </c>
      <c r="N62" s="2" t="s">
        <v>525</v>
      </c>
      <c r="O62" s="132">
        <v>45889</v>
      </c>
      <c r="P62" s="133">
        <v>46285</v>
      </c>
      <c r="Q62" s="113">
        <v>1</v>
      </c>
      <c r="R62" s="113">
        <v>1994</v>
      </c>
      <c r="S62" s="113">
        <v>71784</v>
      </c>
      <c r="T62" s="156" t="s">
        <v>887</v>
      </c>
    </row>
    <row r="63" spans="1:20" ht="47.5" customHeight="1" x14ac:dyDescent="0.2">
      <c r="A63" s="110" t="str">
        <f t="shared" ca="1" si="5"/>
        <v>出荷中</v>
      </c>
      <c r="B63" s="2">
        <v>61</v>
      </c>
      <c r="C63" s="1" t="s">
        <v>614</v>
      </c>
      <c r="D63" s="106" t="str">
        <f>VLOOKUP(C63,確認責任者連絡先!$C$3:$E$80,3,FALSE)</f>
        <v>宇和島市寄松甲833-4</v>
      </c>
      <c r="E63" s="106" t="str">
        <f>VLOOKUP(C63,確認責任者連絡先!$C$3:$F$80,4,FALSE)</f>
        <v>0895-27-2335</v>
      </c>
      <c r="F63" s="4" t="s">
        <v>409</v>
      </c>
      <c r="G63" s="4" t="s">
        <v>410</v>
      </c>
      <c r="H63" s="2" t="s">
        <v>597</v>
      </c>
      <c r="I63" s="1" t="s">
        <v>598</v>
      </c>
      <c r="J63" s="131" t="s">
        <v>615</v>
      </c>
      <c r="K63" s="131" t="s">
        <v>868</v>
      </c>
      <c r="L63" s="3" t="s">
        <v>596</v>
      </c>
      <c r="M63" s="4" t="s">
        <v>290</v>
      </c>
      <c r="N63" s="2" t="s">
        <v>616</v>
      </c>
      <c r="O63" s="132">
        <v>45889</v>
      </c>
      <c r="P63" s="133">
        <v>46265</v>
      </c>
      <c r="Q63" s="113">
        <v>1</v>
      </c>
      <c r="R63" s="113">
        <v>664</v>
      </c>
      <c r="S63" s="113">
        <v>29880</v>
      </c>
      <c r="T63" s="156" t="s">
        <v>888</v>
      </c>
    </row>
    <row r="64" spans="1:20" ht="47.5" customHeight="1" x14ac:dyDescent="0.2">
      <c r="A64" s="110" t="str">
        <f t="shared" ca="1" si="5"/>
        <v>出荷中</v>
      </c>
      <c r="B64" s="2">
        <v>62</v>
      </c>
      <c r="C64" s="1" t="s">
        <v>614</v>
      </c>
      <c r="D64" s="106" t="str">
        <f>VLOOKUP(C64,確認責任者連絡先!$C$3:$E$80,3,FALSE)</f>
        <v>宇和島市寄松甲833-4</v>
      </c>
      <c r="E64" s="106" t="str">
        <f>VLOOKUP(C64,確認責任者連絡先!$C$3:$F$80,4,FALSE)</f>
        <v>0895-27-2335</v>
      </c>
      <c r="F64" s="69" t="s">
        <v>1015</v>
      </c>
      <c r="G64" s="69" t="s">
        <v>1016</v>
      </c>
      <c r="H64" s="2" t="s">
        <v>466</v>
      </c>
      <c r="I64" s="1" t="s">
        <v>617</v>
      </c>
      <c r="J64" s="131" t="s">
        <v>618</v>
      </c>
      <c r="K64" s="177" t="s">
        <v>993</v>
      </c>
      <c r="L64" s="100" t="s">
        <v>223</v>
      </c>
      <c r="M64" s="4" t="s">
        <v>291</v>
      </c>
      <c r="N64" s="2" t="s">
        <v>525</v>
      </c>
      <c r="O64" s="132">
        <v>45950</v>
      </c>
      <c r="P64" s="133">
        <v>46101</v>
      </c>
      <c r="Q64" s="201">
        <v>1</v>
      </c>
      <c r="R64" s="202">
        <v>58.02</v>
      </c>
      <c r="S64" s="203">
        <v>6000</v>
      </c>
      <c r="T64" s="69" t="s">
        <v>994</v>
      </c>
    </row>
    <row r="65" spans="1:20" ht="47.5" customHeight="1" x14ac:dyDescent="0.2">
      <c r="A65" s="110" t="str">
        <f t="shared" ca="1" si="5"/>
        <v/>
      </c>
      <c r="B65" s="2">
        <v>63</v>
      </c>
      <c r="C65" s="1" t="s">
        <v>614</v>
      </c>
      <c r="D65" s="106" t="str">
        <f>VLOOKUP(C65,確認責任者連絡先!$C$3:$E$80,3,FALSE)</f>
        <v>宇和島市寄松甲833-4</v>
      </c>
      <c r="E65" s="106" t="str">
        <f>VLOOKUP(C65,確認責任者連絡先!$C$3:$F$80,4,FALSE)</f>
        <v>0895-27-2335</v>
      </c>
      <c r="F65" s="69" t="s">
        <v>1311</v>
      </c>
      <c r="G65" s="69" t="s">
        <v>1312</v>
      </c>
      <c r="H65" s="2" t="s">
        <v>466</v>
      </c>
      <c r="I65" s="1" t="s">
        <v>619</v>
      </c>
      <c r="J65" s="131" t="s">
        <v>620</v>
      </c>
      <c r="K65" s="92" t="s">
        <v>1317</v>
      </c>
      <c r="L65" s="3" t="s">
        <v>596</v>
      </c>
      <c r="M65" s="4" t="s">
        <v>344</v>
      </c>
      <c r="N65" s="2" t="s">
        <v>525</v>
      </c>
      <c r="O65" s="132">
        <v>46063</v>
      </c>
      <c r="P65" s="133">
        <v>46101</v>
      </c>
      <c r="Q65" s="170">
        <v>1</v>
      </c>
      <c r="R65" s="306">
        <v>49.57</v>
      </c>
      <c r="S65" s="301">
        <v>6000</v>
      </c>
      <c r="T65" s="69" t="s">
        <v>1322</v>
      </c>
    </row>
    <row r="66" spans="1:20" ht="47.5" customHeight="1" x14ac:dyDescent="0.2">
      <c r="A66" s="110" t="str">
        <f t="shared" ca="1" si="5"/>
        <v/>
      </c>
      <c r="B66" s="2">
        <v>64</v>
      </c>
      <c r="C66" s="1" t="s">
        <v>614</v>
      </c>
      <c r="D66" s="106" t="str">
        <f>VLOOKUP(C66,確認責任者連絡先!$C$3:$E$80,3,FALSE)</f>
        <v>宇和島市寄松甲833-4</v>
      </c>
      <c r="E66" s="106" t="str">
        <f>VLOOKUP(C66,確認責任者連絡先!$C$3:$F$80,4,FALSE)</f>
        <v>0895-27-2335</v>
      </c>
      <c r="F66" s="69" t="s">
        <v>1311</v>
      </c>
      <c r="G66" s="69" t="s">
        <v>1312</v>
      </c>
      <c r="H66" s="2" t="s">
        <v>466</v>
      </c>
      <c r="I66" s="1" t="s">
        <v>621</v>
      </c>
      <c r="J66" s="131" t="s">
        <v>622</v>
      </c>
      <c r="K66" s="92" t="s">
        <v>1318</v>
      </c>
      <c r="L66" s="100" t="s">
        <v>223</v>
      </c>
      <c r="M66" s="4" t="s">
        <v>291</v>
      </c>
      <c r="N66" s="2" t="s">
        <v>525</v>
      </c>
      <c r="O66" s="132">
        <v>46082</v>
      </c>
      <c r="P66" s="133">
        <v>46122</v>
      </c>
      <c r="Q66" s="170">
        <v>1</v>
      </c>
      <c r="R66" s="306">
        <v>41.76</v>
      </c>
      <c r="S66" s="301">
        <v>8000</v>
      </c>
      <c r="T66" s="69" t="s">
        <v>1322</v>
      </c>
    </row>
    <row r="67" spans="1:20" ht="47.5" customHeight="1" x14ac:dyDescent="0.2">
      <c r="A67" s="110" t="str">
        <f t="shared" ca="1" si="5"/>
        <v/>
      </c>
      <c r="B67" s="2">
        <v>65</v>
      </c>
      <c r="C67" s="1" t="s">
        <v>614</v>
      </c>
      <c r="D67" s="106" t="str">
        <f>VLOOKUP(C67,確認責任者連絡先!$C$3:$E$80,3,FALSE)</f>
        <v>宇和島市寄松甲833-4</v>
      </c>
      <c r="E67" s="106" t="str">
        <f>VLOOKUP(C67,確認責任者連絡先!$C$3:$F$80,4,FALSE)</f>
        <v>0895-27-2335</v>
      </c>
      <c r="F67" s="4" t="s">
        <v>242</v>
      </c>
      <c r="G67" s="4" t="s">
        <v>242</v>
      </c>
      <c r="H67" s="2" t="s">
        <v>466</v>
      </c>
      <c r="I67" s="1" t="s">
        <v>623</v>
      </c>
      <c r="J67" s="131" t="s">
        <v>624</v>
      </c>
      <c r="K67" s="131" t="s">
        <v>242</v>
      </c>
      <c r="L67" s="100" t="s">
        <v>223</v>
      </c>
      <c r="M67" s="4" t="s">
        <v>291</v>
      </c>
      <c r="N67" s="2" t="s">
        <v>525</v>
      </c>
      <c r="O67" s="132">
        <v>46082</v>
      </c>
      <c r="P67" s="133">
        <v>46101</v>
      </c>
      <c r="Q67" s="113" t="s">
        <v>242</v>
      </c>
      <c r="R67" s="115" t="s">
        <v>242</v>
      </c>
      <c r="S67" s="113" t="s">
        <v>242</v>
      </c>
      <c r="T67" s="156" t="s">
        <v>242</v>
      </c>
    </row>
    <row r="68" spans="1:20" ht="47.5" customHeight="1" x14ac:dyDescent="0.2">
      <c r="A68" s="110" t="str">
        <f t="shared" ca="1" si="5"/>
        <v>出荷中</v>
      </c>
      <c r="B68" s="2">
        <v>66</v>
      </c>
      <c r="C68" s="1" t="s">
        <v>625</v>
      </c>
      <c r="D68" s="106" t="str">
        <f>VLOOKUP(C68,確認責任者連絡先!$C$3:$E$80,3,FALSE)</f>
        <v>宇和島市栄町港3丁目303</v>
      </c>
      <c r="E68" s="106" t="str">
        <f>VLOOKUP(C68,確認責任者連絡先!$C$3:$F$80,4,FALSE)</f>
        <v>0895-22-8111</v>
      </c>
      <c r="F68" s="69" t="s">
        <v>416</v>
      </c>
      <c r="G68" s="69" t="s">
        <v>417</v>
      </c>
      <c r="H68" s="2" t="s">
        <v>597</v>
      </c>
      <c r="I68" s="1" t="s">
        <v>598</v>
      </c>
      <c r="J68" s="131" t="s">
        <v>626</v>
      </c>
      <c r="K68" s="177" t="s">
        <v>998</v>
      </c>
      <c r="L68" s="3" t="s">
        <v>627</v>
      </c>
      <c r="M68" s="4" t="s">
        <v>290</v>
      </c>
      <c r="N68" s="2" t="s">
        <v>628</v>
      </c>
      <c r="O68" s="132">
        <v>45901</v>
      </c>
      <c r="P68" s="133">
        <v>46265</v>
      </c>
      <c r="Q68" s="257">
        <v>52</v>
      </c>
      <c r="R68" s="258">
        <v>4030.9</v>
      </c>
      <c r="S68" s="259">
        <v>148890</v>
      </c>
      <c r="T68" s="69" t="s">
        <v>415</v>
      </c>
    </row>
    <row r="69" spans="1:20" ht="47.5" customHeight="1" x14ac:dyDescent="0.2">
      <c r="A69" s="110" t="str">
        <f t="shared" ca="1" si="5"/>
        <v/>
      </c>
      <c r="B69" s="2">
        <v>67</v>
      </c>
      <c r="C69" s="1" t="s">
        <v>625</v>
      </c>
      <c r="D69" s="106" t="str">
        <f>VLOOKUP(C69,確認責任者連絡先!$C$3:$E$80,3,FALSE)</f>
        <v>宇和島市栄町港3丁目303</v>
      </c>
      <c r="E69" s="106" t="str">
        <f>VLOOKUP(C69,確認責任者連絡先!$C$3:$F$80,4,FALSE)</f>
        <v>0895-22-8111</v>
      </c>
      <c r="F69" s="4" t="s">
        <v>242</v>
      </c>
      <c r="G69" s="4" t="s">
        <v>242</v>
      </c>
      <c r="H69" s="2" t="s">
        <v>466</v>
      </c>
      <c r="I69" s="1" t="s">
        <v>629</v>
      </c>
      <c r="J69" s="131" t="s">
        <v>630</v>
      </c>
      <c r="K69" s="131" t="s">
        <v>242</v>
      </c>
      <c r="L69" s="3" t="s">
        <v>631</v>
      </c>
      <c r="M69" s="4" t="s">
        <v>330</v>
      </c>
      <c r="N69" s="2" t="s">
        <v>525</v>
      </c>
      <c r="O69" s="132">
        <v>46042</v>
      </c>
      <c r="P69" s="133">
        <v>46081</v>
      </c>
      <c r="Q69" s="113" t="s">
        <v>242</v>
      </c>
      <c r="R69" s="115" t="s">
        <v>242</v>
      </c>
      <c r="S69" s="113" t="s">
        <v>242</v>
      </c>
      <c r="T69" s="156" t="s">
        <v>242</v>
      </c>
    </row>
    <row r="70" spans="1:20" ht="47.5" customHeight="1" x14ac:dyDescent="0.2">
      <c r="A70" s="110" t="str">
        <f t="shared" ca="1" si="5"/>
        <v>出荷中</v>
      </c>
      <c r="B70" s="2">
        <v>68</v>
      </c>
      <c r="C70" s="1" t="s">
        <v>632</v>
      </c>
      <c r="D70" s="106" t="str">
        <f>VLOOKUP(C70,確認責任者連絡先!$C$3:$E$80,3,FALSE)</f>
        <v>西予市宇和町卯之町2-462</v>
      </c>
      <c r="E70" s="106" t="str">
        <f>VLOOKUP(C70,確認責任者連絡先!$C$3:$F$80,4,FALSE)</f>
        <v>0894-62-6859</v>
      </c>
      <c r="F70" s="69" t="s">
        <v>143</v>
      </c>
      <c r="G70" s="69" t="s">
        <v>412</v>
      </c>
      <c r="H70" s="2" t="s">
        <v>597</v>
      </c>
      <c r="I70" s="1" t="s">
        <v>598</v>
      </c>
      <c r="J70" s="131" t="s">
        <v>633</v>
      </c>
      <c r="K70" s="177" t="s">
        <v>995</v>
      </c>
      <c r="L70" s="100" t="s">
        <v>223</v>
      </c>
      <c r="M70" s="4" t="s">
        <v>291</v>
      </c>
      <c r="N70" s="2" t="s">
        <v>634</v>
      </c>
      <c r="O70" s="132">
        <v>45901</v>
      </c>
      <c r="P70" s="133">
        <v>46265</v>
      </c>
      <c r="Q70" s="201">
        <v>10</v>
      </c>
      <c r="R70" s="202">
        <v>408.9</v>
      </c>
      <c r="S70" s="203">
        <v>14590</v>
      </c>
      <c r="T70" s="69" t="s">
        <v>411</v>
      </c>
    </row>
    <row r="71" spans="1:20" ht="47.5" customHeight="1" x14ac:dyDescent="0.2">
      <c r="A71" s="110" t="str">
        <f t="shared" ca="1" si="5"/>
        <v>出荷中</v>
      </c>
      <c r="B71" s="2">
        <v>69</v>
      </c>
      <c r="C71" s="1" t="s">
        <v>635</v>
      </c>
      <c r="D71" s="106" t="str">
        <f>VLOOKUP(C71,確認責任者連絡先!$C$3:$E$80,3,FALSE)</f>
        <v>宇和島市吉田町河内甲1471</v>
      </c>
      <c r="E71" s="106" t="str">
        <f>VLOOKUP(C71,確認責任者連絡先!$C$3:$F$80,4,FALSE)</f>
        <v>0895-52-1937</v>
      </c>
      <c r="F71" s="69" t="s">
        <v>283</v>
      </c>
      <c r="G71" s="69" t="s">
        <v>413</v>
      </c>
      <c r="H71" s="2" t="s">
        <v>597</v>
      </c>
      <c r="I71" s="1" t="s">
        <v>636</v>
      </c>
      <c r="J71" s="131" t="s">
        <v>637</v>
      </c>
      <c r="K71" s="177" t="s">
        <v>1000</v>
      </c>
      <c r="L71" s="3" t="s">
        <v>596</v>
      </c>
      <c r="M71" s="4" t="s">
        <v>290</v>
      </c>
      <c r="N71" s="2" t="s">
        <v>638</v>
      </c>
      <c r="O71" s="132">
        <v>45901</v>
      </c>
      <c r="P71" s="133">
        <v>46265</v>
      </c>
      <c r="Q71" s="257">
        <v>1</v>
      </c>
      <c r="R71" s="258">
        <v>3783.8</v>
      </c>
      <c r="S71" s="259">
        <v>136215</v>
      </c>
      <c r="T71" s="69" t="s">
        <v>414</v>
      </c>
    </row>
    <row r="72" spans="1:20" ht="47.5" customHeight="1" x14ac:dyDescent="0.2">
      <c r="A72" s="110" t="str">
        <f t="shared" ca="1" si="5"/>
        <v>出荷中</v>
      </c>
      <c r="B72" s="2">
        <v>70</v>
      </c>
      <c r="C72" s="1" t="s">
        <v>639</v>
      </c>
      <c r="D72" s="106" t="str">
        <f>VLOOKUP(C72,確認責任者連絡先!$C$3:$E$80,3,FALSE)</f>
        <v>大洲市東大洲1582番地</v>
      </c>
      <c r="E72" s="106" t="str">
        <f>VLOOKUP(C72,確認責任者連絡先!$C$3:$F$80,4,FALSE)</f>
        <v>0893-24-4183</v>
      </c>
      <c r="F72" s="69" t="s">
        <v>419</v>
      </c>
      <c r="G72" s="69" t="s">
        <v>1021</v>
      </c>
      <c r="H72" s="2" t="s">
        <v>597</v>
      </c>
      <c r="I72" s="1" t="s">
        <v>598</v>
      </c>
      <c r="J72" s="131" t="s">
        <v>640</v>
      </c>
      <c r="K72" s="177" t="s">
        <v>999</v>
      </c>
      <c r="L72" s="3" t="s">
        <v>596</v>
      </c>
      <c r="M72" s="4" t="s">
        <v>290</v>
      </c>
      <c r="N72" s="2" t="s">
        <v>641</v>
      </c>
      <c r="O72" s="132">
        <v>45920</v>
      </c>
      <c r="P72" s="133">
        <v>46387</v>
      </c>
      <c r="Q72" s="201">
        <v>19</v>
      </c>
      <c r="R72" s="202">
        <v>697.6</v>
      </c>
      <c r="S72" s="203">
        <v>27906</v>
      </c>
      <c r="T72" s="69" t="s">
        <v>418</v>
      </c>
    </row>
    <row r="73" spans="1:20" ht="47.5" customHeight="1" x14ac:dyDescent="0.2">
      <c r="A73" s="110" t="str">
        <f t="shared" ca="1" si="5"/>
        <v/>
      </c>
      <c r="B73" s="2">
        <v>71</v>
      </c>
      <c r="C73" s="1" t="s">
        <v>642</v>
      </c>
      <c r="D73" s="106" t="str">
        <f>VLOOKUP(C73,確認責任者連絡先!$C$3:$E$80,3,FALSE)</f>
        <v>西予市宇和郡伊方町河内1448-1</v>
      </c>
      <c r="E73" s="106" t="str">
        <f>VLOOKUP(C73,確認責任者連絡先!$C$3:$F$80,4,FALSE)</f>
        <v>0894-38-2165</v>
      </c>
      <c r="F73" s="69" t="s">
        <v>1313</v>
      </c>
      <c r="G73" s="69" t="s">
        <v>1314</v>
      </c>
      <c r="H73" s="2" t="s">
        <v>466</v>
      </c>
      <c r="I73" s="1" t="s">
        <v>643</v>
      </c>
      <c r="J73" s="131" t="s">
        <v>644</v>
      </c>
      <c r="K73" s="92" t="s">
        <v>1319</v>
      </c>
      <c r="L73" s="3" t="s">
        <v>596</v>
      </c>
      <c r="M73" s="4" t="s">
        <v>290</v>
      </c>
      <c r="N73" s="2" t="s">
        <v>645</v>
      </c>
      <c r="O73" s="132">
        <v>46063</v>
      </c>
      <c r="P73" s="133">
        <v>46100</v>
      </c>
      <c r="Q73" s="170">
        <v>1</v>
      </c>
      <c r="R73" s="306">
        <v>24</v>
      </c>
      <c r="S73" s="301">
        <v>3000</v>
      </c>
      <c r="T73" s="69" t="s">
        <v>1323</v>
      </c>
    </row>
    <row r="74" spans="1:20" ht="47.5" customHeight="1" x14ac:dyDescent="0.2">
      <c r="A74" s="110" t="str">
        <f t="shared" ca="1" si="5"/>
        <v/>
      </c>
      <c r="B74" s="2">
        <v>72</v>
      </c>
      <c r="C74" s="1" t="s">
        <v>642</v>
      </c>
      <c r="D74" s="106" t="str">
        <f>VLOOKUP(C74,確認責任者連絡先!$C$3:$E$80,3,FALSE)</f>
        <v>西予市宇和郡伊方町河内1448-1</v>
      </c>
      <c r="E74" s="106" t="str">
        <f>VLOOKUP(C74,確認責任者連絡先!$C$3:$F$80,4,FALSE)</f>
        <v>0894-38-2165</v>
      </c>
      <c r="F74" s="69" t="s">
        <v>1313</v>
      </c>
      <c r="G74" s="69" t="s">
        <v>1314</v>
      </c>
      <c r="H74" s="2" t="s">
        <v>466</v>
      </c>
      <c r="I74" s="1" t="s">
        <v>646</v>
      </c>
      <c r="J74" s="131" t="s">
        <v>647</v>
      </c>
      <c r="K74" s="92" t="s">
        <v>1320</v>
      </c>
      <c r="L74" s="3" t="s">
        <v>596</v>
      </c>
      <c r="M74" s="4" t="s">
        <v>290</v>
      </c>
      <c r="N74" s="2" t="s">
        <v>522</v>
      </c>
      <c r="O74" s="132">
        <v>46063</v>
      </c>
      <c r="P74" s="133">
        <v>46112</v>
      </c>
      <c r="Q74" s="170">
        <v>1</v>
      </c>
      <c r="R74" s="306">
        <v>28</v>
      </c>
      <c r="S74" s="301">
        <v>5400</v>
      </c>
      <c r="T74" s="69" t="s">
        <v>1323</v>
      </c>
    </row>
    <row r="75" spans="1:20" ht="47.5" customHeight="1" x14ac:dyDescent="0.2">
      <c r="A75" s="110" t="str">
        <f t="shared" ca="1" si="5"/>
        <v/>
      </c>
      <c r="B75" s="2">
        <v>73</v>
      </c>
      <c r="C75" s="1" t="s">
        <v>648</v>
      </c>
      <c r="D75" s="106" t="str">
        <f>VLOOKUP(C75,確認責任者連絡先!$C$3:$E$80,3,FALSE)</f>
        <v>南宇和郡愛南町広見1989</v>
      </c>
      <c r="E75" s="106" t="str">
        <f>VLOOKUP(C75,確認責任者連絡先!$C$3:$F$80,4,FALSE)</f>
        <v>0895-84-3397</v>
      </c>
      <c r="F75" s="4" t="s">
        <v>242</v>
      </c>
      <c r="G75" s="4" t="s">
        <v>242</v>
      </c>
      <c r="H75" s="2" t="s">
        <v>466</v>
      </c>
      <c r="I75" s="1" t="s">
        <v>649</v>
      </c>
      <c r="J75" s="131" t="s">
        <v>650</v>
      </c>
      <c r="K75" s="131" t="s">
        <v>242</v>
      </c>
      <c r="L75" s="3" t="s">
        <v>651</v>
      </c>
      <c r="M75" s="4" t="s">
        <v>330</v>
      </c>
      <c r="N75" s="2" t="s">
        <v>652</v>
      </c>
      <c r="O75" s="132">
        <v>46082</v>
      </c>
      <c r="P75" s="133">
        <v>46142</v>
      </c>
      <c r="Q75" s="113" t="s">
        <v>242</v>
      </c>
      <c r="R75" s="115" t="s">
        <v>242</v>
      </c>
      <c r="S75" s="113" t="s">
        <v>242</v>
      </c>
      <c r="T75" s="156" t="s">
        <v>242</v>
      </c>
    </row>
    <row r="76" spans="1:20" ht="47.5" customHeight="1" x14ac:dyDescent="0.2">
      <c r="A76" s="110" t="str">
        <f t="shared" ca="1" si="5"/>
        <v/>
      </c>
      <c r="B76" s="2">
        <v>74</v>
      </c>
      <c r="C76" s="1" t="s">
        <v>648</v>
      </c>
      <c r="D76" s="106" t="str">
        <f>VLOOKUP(C76,確認責任者連絡先!$C$3:$E$80,3,FALSE)</f>
        <v>南宇和郡愛南町広見1989</v>
      </c>
      <c r="E76" s="106" t="str">
        <f>VLOOKUP(C76,確認責任者連絡先!$C$3:$F$80,4,FALSE)</f>
        <v>0895-84-3397</v>
      </c>
      <c r="F76" s="4" t="s">
        <v>242</v>
      </c>
      <c r="G76" s="4" t="s">
        <v>242</v>
      </c>
      <c r="H76" s="2" t="s">
        <v>466</v>
      </c>
      <c r="I76" s="1" t="s">
        <v>653</v>
      </c>
      <c r="J76" s="131" t="s">
        <v>654</v>
      </c>
      <c r="K76" s="131" t="s">
        <v>242</v>
      </c>
      <c r="L76" s="3" t="s">
        <v>651</v>
      </c>
      <c r="M76" s="4" t="s">
        <v>330</v>
      </c>
      <c r="N76" s="2" t="s">
        <v>652</v>
      </c>
      <c r="O76" s="132">
        <v>46082</v>
      </c>
      <c r="P76" s="133">
        <v>46142</v>
      </c>
      <c r="Q76" s="113" t="s">
        <v>242</v>
      </c>
      <c r="R76" s="115" t="s">
        <v>242</v>
      </c>
      <c r="S76" s="113" t="s">
        <v>242</v>
      </c>
      <c r="T76" s="156" t="s">
        <v>242</v>
      </c>
    </row>
    <row r="77" spans="1:20" ht="47.5" customHeight="1" x14ac:dyDescent="0.2">
      <c r="A77" s="110" t="str">
        <f t="shared" ca="1" si="5"/>
        <v>出荷中</v>
      </c>
      <c r="B77" s="2">
        <v>75</v>
      </c>
      <c r="C77" s="1" t="s">
        <v>655</v>
      </c>
      <c r="D77" s="106" t="str">
        <f>VLOOKUP(C77,確認責任者連絡先!$C$3:$E$80,3,FALSE)</f>
        <v>宇和島市津島町甲1112番地7</v>
      </c>
      <c r="E77" s="106" t="str">
        <f>VLOOKUP(C77,確認責任者連絡先!$C$3:$F$80,4,FALSE)</f>
        <v>0895-32-5758</v>
      </c>
      <c r="F77" s="4" t="s">
        <v>143</v>
      </c>
      <c r="G77" s="4" t="s">
        <v>315</v>
      </c>
      <c r="H77" s="2" t="s">
        <v>597</v>
      </c>
      <c r="I77" s="1" t="s">
        <v>598</v>
      </c>
      <c r="J77" s="131" t="s">
        <v>656</v>
      </c>
      <c r="K77" s="177" t="s">
        <v>867</v>
      </c>
      <c r="L77" s="3" t="s">
        <v>596</v>
      </c>
      <c r="M77" s="4" t="s">
        <v>290</v>
      </c>
      <c r="N77" s="2" t="s">
        <v>525</v>
      </c>
      <c r="O77" s="132">
        <v>45879</v>
      </c>
      <c r="P77" s="133">
        <v>46233</v>
      </c>
      <c r="Q77" s="113">
        <v>1</v>
      </c>
      <c r="R77" s="115">
        <v>32.74</v>
      </c>
      <c r="S77" s="113">
        <v>1505</v>
      </c>
      <c r="T77" s="156" t="s">
        <v>327</v>
      </c>
    </row>
    <row r="78" spans="1:20" ht="47.5" customHeight="1" x14ac:dyDescent="0.2">
      <c r="A78" s="110" t="str">
        <f t="shared" ca="1" si="5"/>
        <v>出荷中</v>
      </c>
      <c r="B78" s="2">
        <v>76</v>
      </c>
      <c r="C78" s="1" t="s">
        <v>657</v>
      </c>
      <c r="D78" s="106" t="str">
        <f>VLOOKUP(C78,確認責任者連絡先!$C$3:$E$80,3,FALSE)</f>
        <v>宇和島市伊吹町字高樋甲895</v>
      </c>
      <c r="E78" s="106" t="str">
        <f>VLOOKUP(C78,確認責任者連絡先!$C$3:$F$80,4,FALSE)</f>
        <v>0895-25-1249</v>
      </c>
      <c r="F78" s="69" t="s">
        <v>143</v>
      </c>
      <c r="G78" s="69" t="s">
        <v>1022</v>
      </c>
      <c r="H78" s="2" t="s">
        <v>466</v>
      </c>
      <c r="I78" s="1" t="s">
        <v>658</v>
      </c>
      <c r="J78" s="131" t="s">
        <v>659</v>
      </c>
      <c r="K78" s="177" t="s">
        <v>1001</v>
      </c>
      <c r="L78" s="3" t="s">
        <v>596</v>
      </c>
      <c r="M78" s="4" t="s">
        <v>290</v>
      </c>
      <c r="N78" s="2" t="s">
        <v>525</v>
      </c>
      <c r="O78" s="132">
        <v>45901</v>
      </c>
      <c r="P78" s="133">
        <v>46081</v>
      </c>
      <c r="Q78" s="257">
        <v>1</v>
      </c>
      <c r="R78" s="258">
        <v>16</v>
      </c>
      <c r="S78" s="259">
        <v>2000</v>
      </c>
      <c r="T78" s="69" t="s">
        <v>1002</v>
      </c>
    </row>
    <row r="79" spans="1:20" ht="47.5" customHeight="1" x14ac:dyDescent="0.2">
      <c r="A79" s="110" t="str">
        <f t="shared" ca="1" si="5"/>
        <v>出荷中</v>
      </c>
      <c r="B79" s="2">
        <v>77</v>
      </c>
      <c r="C79" s="1" t="s">
        <v>660</v>
      </c>
      <c r="D79" s="106" t="str">
        <f>VLOOKUP(C79,確認責任者連絡先!$C$3:$E$80,3,FALSE)</f>
        <v>北宇和郡松野町延野々1510-1</v>
      </c>
      <c r="E79" s="106" t="str">
        <f>VLOOKUP(C79,確認責任者連絡先!$C$3:$F$80,4,FALSE)</f>
        <v>0895-20-5006</v>
      </c>
      <c r="F79" s="69" t="s">
        <v>143</v>
      </c>
      <c r="G79" s="69" t="s">
        <v>420</v>
      </c>
      <c r="H79" s="2" t="s">
        <v>597</v>
      </c>
      <c r="I79" s="1" t="s">
        <v>661</v>
      </c>
      <c r="J79" s="131" t="s">
        <v>662</v>
      </c>
      <c r="K79" s="131" t="s">
        <v>1006</v>
      </c>
      <c r="L79" s="3" t="s">
        <v>596</v>
      </c>
      <c r="M79" s="4" t="s">
        <v>290</v>
      </c>
      <c r="N79" s="2" t="s">
        <v>663</v>
      </c>
      <c r="O79" s="132">
        <v>45889</v>
      </c>
      <c r="P79" s="133">
        <v>46264</v>
      </c>
      <c r="Q79" s="257">
        <v>3</v>
      </c>
      <c r="R79" s="258">
        <v>216.6</v>
      </c>
      <c r="S79" s="259">
        <v>6096</v>
      </c>
      <c r="T79" s="69" t="s">
        <v>324</v>
      </c>
    </row>
    <row r="80" spans="1:20" ht="47.5" customHeight="1" x14ac:dyDescent="0.2">
      <c r="A80" s="110" t="str">
        <f t="shared" ca="1" si="5"/>
        <v/>
      </c>
      <c r="B80" s="2">
        <v>78</v>
      </c>
      <c r="C80" s="1" t="s">
        <v>537</v>
      </c>
      <c r="D80" s="106" t="str">
        <f>VLOOKUP(C80,確認責任者連絡先!$C$3:$E$80,3,FALSE)</f>
        <v>西宇和郡伊方町九町越3番耕地179-1</v>
      </c>
      <c r="E80" s="106" t="str">
        <f>VLOOKUP(C80,確認責任者連絡先!$C$3:$F$80,4,FALSE)</f>
        <v>0894-39-0230</v>
      </c>
      <c r="F80" s="69" t="s">
        <v>1315</v>
      </c>
      <c r="G80" s="69" t="s">
        <v>1316</v>
      </c>
      <c r="H80" s="2" t="s">
        <v>466</v>
      </c>
      <c r="I80" s="158" t="s">
        <v>664</v>
      </c>
      <c r="J80" s="131" t="s">
        <v>665</v>
      </c>
      <c r="K80" s="92" t="s">
        <v>1321</v>
      </c>
      <c r="L80" s="100" t="s">
        <v>223</v>
      </c>
      <c r="M80" s="4" t="s">
        <v>291</v>
      </c>
      <c r="N80" s="2" t="s">
        <v>645</v>
      </c>
      <c r="O80" s="132">
        <v>46037</v>
      </c>
      <c r="P80" s="133">
        <v>46142</v>
      </c>
      <c r="Q80" s="170">
        <v>1</v>
      </c>
      <c r="R80" s="306">
        <v>149.9</v>
      </c>
      <c r="S80" s="301">
        <v>13200</v>
      </c>
      <c r="T80" s="69" t="s">
        <v>1324</v>
      </c>
    </row>
    <row r="81" spans="1:20" ht="47" customHeight="1" x14ac:dyDescent="0.2">
      <c r="A81" s="110" t="str">
        <f t="shared" ca="1" si="5"/>
        <v/>
      </c>
      <c r="B81" s="2">
        <v>79</v>
      </c>
      <c r="C81" s="1" t="s">
        <v>921</v>
      </c>
      <c r="D81" s="106" t="str">
        <f>VLOOKUP(C81,確認責任者連絡先!$C$3:$E$80,3,FALSE)</f>
        <v>四国中央市新宮町馬立4491-1</v>
      </c>
      <c r="E81" s="106" t="str">
        <f>VLOOKUP(C81,確認責任者連絡先!$C$3:$F$80,4,FALSE)</f>
        <v>0896-72-3111</v>
      </c>
      <c r="F81" s="4" t="s">
        <v>242</v>
      </c>
      <c r="G81" s="4" t="s">
        <v>242</v>
      </c>
      <c r="H81" s="96" t="s">
        <v>247</v>
      </c>
      <c r="I81" s="1" t="s">
        <v>696</v>
      </c>
      <c r="J81" s="131" t="s">
        <v>711</v>
      </c>
      <c r="K81" s="131" t="s">
        <v>242</v>
      </c>
      <c r="L81" s="3" t="s">
        <v>734</v>
      </c>
      <c r="M81" s="4" t="s">
        <v>735</v>
      </c>
      <c r="N81" s="2" t="s">
        <v>551</v>
      </c>
      <c r="O81" s="132">
        <v>46143</v>
      </c>
      <c r="P81" s="133">
        <v>46507</v>
      </c>
      <c r="Q81" s="113" t="s">
        <v>242</v>
      </c>
      <c r="R81" s="115" t="s">
        <v>242</v>
      </c>
      <c r="S81" s="113" t="s">
        <v>242</v>
      </c>
      <c r="T81" s="156" t="s">
        <v>242</v>
      </c>
    </row>
    <row r="82" spans="1:20" ht="47" customHeight="1" x14ac:dyDescent="0.2">
      <c r="A82" s="110" t="str">
        <f t="shared" ca="1" si="5"/>
        <v/>
      </c>
      <c r="B82" s="2">
        <v>80</v>
      </c>
      <c r="C82" s="1" t="s">
        <v>921</v>
      </c>
      <c r="D82" s="106" t="str">
        <f>VLOOKUP(C82,確認責任者連絡先!$C$3:$E$80,3,FALSE)</f>
        <v>四国中央市新宮町馬立4491-1</v>
      </c>
      <c r="E82" s="106" t="str">
        <f>VLOOKUP(C82,確認責任者連絡先!$C$3:$F$80,4,FALSE)</f>
        <v>0896-72-3111</v>
      </c>
      <c r="F82" s="4" t="s">
        <v>242</v>
      </c>
      <c r="G82" s="4" t="s">
        <v>242</v>
      </c>
      <c r="H82" s="96" t="s">
        <v>247</v>
      </c>
      <c r="I82" s="1" t="s">
        <v>696</v>
      </c>
      <c r="J82" s="131" t="s">
        <v>712</v>
      </c>
      <c r="K82" s="131" t="s">
        <v>242</v>
      </c>
      <c r="L82" s="3" t="s">
        <v>736</v>
      </c>
      <c r="M82" s="4" t="s">
        <v>735</v>
      </c>
      <c r="N82" s="2" t="s">
        <v>551</v>
      </c>
      <c r="O82" s="132">
        <v>46143</v>
      </c>
      <c r="P82" s="133">
        <v>46507</v>
      </c>
      <c r="Q82" s="113" t="s">
        <v>242</v>
      </c>
      <c r="R82" s="115" t="s">
        <v>242</v>
      </c>
      <c r="S82" s="113" t="s">
        <v>242</v>
      </c>
      <c r="T82" s="156" t="s">
        <v>242</v>
      </c>
    </row>
    <row r="83" spans="1:20" ht="47" customHeight="1" x14ac:dyDescent="0.2">
      <c r="A83" s="110" t="str">
        <f t="shared" ca="1" si="5"/>
        <v/>
      </c>
      <c r="B83" s="2">
        <v>81</v>
      </c>
      <c r="C83" s="1" t="s">
        <v>922</v>
      </c>
      <c r="D83" s="106" t="str">
        <f>VLOOKUP(C83,確認責任者連絡先!$C$3:$E$80,3,FALSE)</f>
        <v>四国中央市新宮町馬立4491-1</v>
      </c>
      <c r="E83" s="106" t="str">
        <f>VLOOKUP(C83,確認責任者連絡先!$C$3:$F$80,4,FALSE)</f>
        <v>0896-72-3111</v>
      </c>
      <c r="F83" s="4" t="s">
        <v>242</v>
      </c>
      <c r="G83" s="4" t="s">
        <v>242</v>
      </c>
      <c r="H83" s="96" t="s">
        <v>20</v>
      </c>
      <c r="I83" s="1" t="s">
        <v>696</v>
      </c>
      <c r="J83" s="131" t="s">
        <v>713</v>
      </c>
      <c r="K83" s="131" t="s">
        <v>242</v>
      </c>
      <c r="L83" s="3" t="s">
        <v>736</v>
      </c>
      <c r="M83" s="4" t="s">
        <v>735</v>
      </c>
      <c r="N83" s="2" t="s">
        <v>551</v>
      </c>
      <c r="O83" s="132">
        <v>46143</v>
      </c>
      <c r="P83" s="133">
        <v>46507</v>
      </c>
      <c r="Q83" s="113" t="s">
        <v>242</v>
      </c>
      <c r="R83" s="115" t="s">
        <v>242</v>
      </c>
      <c r="S83" s="113" t="s">
        <v>242</v>
      </c>
      <c r="T83" s="156" t="s">
        <v>242</v>
      </c>
    </row>
    <row r="84" spans="1:20" ht="47" customHeight="1" x14ac:dyDescent="0.2">
      <c r="A84" s="110" t="str">
        <f t="shared" ca="1" si="5"/>
        <v>出荷中</v>
      </c>
      <c r="B84" s="2">
        <v>82</v>
      </c>
      <c r="C84" s="1" t="s">
        <v>341</v>
      </c>
      <c r="D84" s="106" t="str">
        <f>VLOOKUP(C84,確認責任者連絡先!$C$3:$E$80,3,FALSE)</f>
        <v>四国中央市中之庄町1684-4</v>
      </c>
      <c r="E84" s="106" t="str">
        <f>VLOOKUP(C84,確認責任者連絡先!$C$3:$F$80,4,FALSE)</f>
        <v>0896-24-2311</v>
      </c>
      <c r="F84" s="69" t="s">
        <v>1023</v>
      </c>
      <c r="G84" s="69" t="s">
        <v>421</v>
      </c>
      <c r="H84" s="2" t="s">
        <v>597</v>
      </c>
      <c r="I84" s="1" t="s">
        <v>697</v>
      </c>
      <c r="J84" s="131" t="s">
        <v>714</v>
      </c>
      <c r="K84" s="131" t="s">
        <v>954</v>
      </c>
      <c r="L84" s="3" t="s">
        <v>737</v>
      </c>
      <c r="M84" s="4" t="s">
        <v>738</v>
      </c>
      <c r="N84" s="2" t="s">
        <v>739</v>
      </c>
      <c r="O84" s="132">
        <v>45935</v>
      </c>
      <c r="P84" s="133">
        <v>46299</v>
      </c>
      <c r="Q84" s="113">
        <v>23</v>
      </c>
      <c r="R84" s="115">
        <v>1639</v>
      </c>
      <c r="S84" s="113">
        <v>73755</v>
      </c>
      <c r="T84" s="156" t="s">
        <v>957</v>
      </c>
    </row>
    <row r="85" spans="1:20" ht="47" customHeight="1" x14ac:dyDescent="0.2">
      <c r="A85" s="110" t="str">
        <f t="shared" ca="1" si="5"/>
        <v>出荷中</v>
      </c>
      <c r="B85" s="2">
        <v>83</v>
      </c>
      <c r="C85" s="1" t="s">
        <v>292</v>
      </c>
      <c r="D85" s="106" t="str">
        <f>VLOOKUP(C85,確認責任者連絡先!$C$3:$E$80,3,FALSE)</f>
        <v>今治市阿方甲246-1</v>
      </c>
      <c r="E85" s="106" t="str">
        <f>VLOOKUP(C85,確認責任者連絡先!$C$3:$F$80,4,FALSE)</f>
        <v>0898-34-1884</v>
      </c>
      <c r="F85" s="4" t="s">
        <v>852</v>
      </c>
      <c r="G85" s="4" t="s">
        <v>255</v>
      </c>
      <c r="H85" s="2" t="s">
        <v>468</v>
      </c>
      <c r="I85" s="1" t="s">
        <v>698</v>
      </c>
      <c r="J85" s="131" t="s">
        <v>715</v>
      </c>
      <c r="K85" s="131" t="s">
        <v>872</v>
      </c>
      <c r="L85" s="3" t="s">
        <v>741</v>
      </c>
      <c r="M85" s="4" t="s">
        <v>742</v>
      </c>
      <c r="N85" s="2" t="s">
        <v>498</v>
      </c>
      <c r="O85" s="132">
        <v>45839</v>
      </c>
      <c r="P85" s="133">
        <v>46052</v>
      </c>
      <c r="Q85" s="113">
        <v>2</v>
      </c>
      <c r="R85" s="115">
        <v>13</v>
      </c>
      <c r="S85" s="113">
        <v>5000</v>
      </c>
      <c r="T85" s="156" t="s">
        <v>889</v>
      </c>
    </row>
    <row r="86" spans="1:20" ht="47" customHeight="1" x14ac:dyDescent="0.2">
      <c r="A86" s="110" t="str">
        <f t="shared" ca="1" si="5"/>
        <v>出荷中</v>
      </c>
      <c r="B86" s="2">
        <v>84</v>
      </c>
      <c r="C86" s="1" t="s">
        <v>292</v>
      </c>
      <c r="D86" s="106" t="str">
        <f>VLOOKUP(C86,確認責任者連絡先!$C$3:$E$80,3,FALSE)</f>
        <v>今治市阿方甲246-1</v>
      </c>
      <c r="E86" s="106" t="str">
        <f>VLOOKUP(C86,確認責任者連絡先!$C$3:$F$80,4,FALSE)</f>
        <v>0898-34-1884</v>
      </c>
      <c r="F86" s="69" t="s">
        <v>143</v>
      </c>
      <c r="G86" s="69" t="s">
        <v>1024</v>
      </c>
      <c r="H86" s="2" t="s">
        <v>466</v>
      </c>
      <c r="I86" s="1" t="s">
        <v>699</v>
      </c>
      <c r="J86" s="131" t="s">
        <v>716</v>
      </c>
      <c r="K86" s="131" t="s">
        <v>955</v>
      </c>
      <c r="L86" s="3" t="s">
        <v>737</v>
      </c>
      <c r="M86" s="4" t="s">
        <v>738</v>
      </c>
      <c r="N86" s="2" t="s">
        <v>498</v>
      </c>
      <c r="O86" s="132">
        <v>45920</v>
      </c>
      <c r="P86" s="133">
        <v>46142</v>
      </c>
      <c r="Q86" s="113">
        <v>2</v>
      </c>
      <c r="R86" s="115">
        <v>16</v>
      </c>
      <c r="S86" s="113">
        <v>1500</v>
      </c>
      <c r="T86" s="156" t="s">
        <v>956</v>
      </c>
    </row>
    <row r="87" spans="1:20" ht="47" customHeight="1" x14ac:dyDescent="0.2">
      <c r="A87" s="110" t="str">
        <f t="shared" ca="1" si="5"/>
        <v>出荷中</v>
      </c>
      <c r="B87" s="2">
        <v>85</v>
      </c>
      <c r="C87" s="1" t="s">
        <v>292</v>
      </c>
      <c r="D87" s="106" t="str">
        <f>VLOOKUP(C87,確認責任者連絡先!$C$3:$E$80,3,FALSE)</f>
        <v>今治市阿方甲246-1</v>
      </c>
      <c r="E87" s="106" t="str">
        <f>VLOOKUP(C87,確認責任者連絡先!$C$3:$F$80,4,FALSE)</f>
        <v>0898-34-1884</v>
      </c>
      <c r="F87" s="4" t="s">
        <v>436</v>
      </c>
      <c r="G87" s="4" t="s">
        <v>305</v>
      </c>
      <c r="H87" s="2" t="s">
        <v>468</v>
      </c>
      <c r="I87" s="1" t="s">
        <v>700</v>
      </c>
      <c r="J87" s="131" t="s">
        <v>717</v>
      </c>
      <c r="K87" s="131" t="s">
        <v>873</v>
      </c>
      <c r="L87" s="3" t="s">
        <v>737</v>
      </c>
      <c r="M87" s="4" t="s">
        <v>738</v>
      </c>
      <c r="N87" s="2" t="s">
        <v>498</v>
      </c>
      <c r="O87" s="132">
        <v>45870</v>
      </c>
      <c r="P87" s="133">
        <v>46173</v>
      </c>
      <c r="Q87" s="113">
        <v>1</v>
      </c>
      <c r="R87" s="115">
        <v>7</v>
      </c>
      <c r="S87" s="113">
        <v>8000</v>
      </c>
      <c r="T87" s="156" t="s">
        <v>434</v>
      </c>
    </row>
    <row r="88" spans="1:20" ht="47" customHeight="1" x14ac:dyDescent="0.2">
      <c r="A88" s="110" t="str">
        <f t="shared" ca="1" si="5"/>
        <v>出荷中</v>
      </c>
      <c r="B88" s="2">
        <v>86</v>
      </c>
      <c r="C88" s="1" t="s">
        <v>350</v>
      </c>
      <c r="D88" s="106" t="str">
        <f>VLOOKUP(C88,確認責任者連絡先!$C$3:$E$80,3,FALSE)</f>
        <v>今治市北鳥生町3-3-14</v>
      </c>
      <c r="E88" s="106" t="str">
        <f>VLOOKUP(C88,確認責任者連絡先!$C$3:$F$80,4,FALSE)</f>
        <v>0898-23-0246</v>
      </c>
      <c r="F88" s="4" t="s">
        <v>143</v>
      </c>
      <c r="G88" s="4" t="s">
        <v>1181</v>
      </c>
      <c r="H88" s="2" t="s">
        <v>597</v>
      </c>
      <c r="I88" s="1" t="s">
        <v>702</v>
      </c>
      <c r="J88" s="131" t="s">
        <v>718</v>
      </c>
      <c r="K88" s="131" t="s">
        <v>1182</v>
      </c>
      <c r="L88" s="3" t="s">
        <v>737</v>
      </c>
      <c r="M88" s="4" t="s">
        <v>738</v>
      </c>
      <c r="N88" s="2" t="s">
        <v>498</v>
      </c>
      <c r="O88" s="132">
        <v>45962</v>
      </c>
      <c r="P88" s="133">
        <v>46326</v>
      </c>
      <c r="Q88" s="113">
        <v>23</v>
      </c>
      <c r="R88" s="115">
        <v>3067</v>
      </c>
      <c r="S88" s="113">
        <v>133830</v>
      </c>
      <c r="T88" s="135" t="s">
        <v>1180</v>
      </c>
    </row>
    <row r="89" spans="1:20" ht="47" customHeight="1" x14ac:dyDescent="0.2">
      <c r="A89" s="110" t="str">
        <f t="shared" ca="1" si="5"/>
        <v>出荷中</v>
      </c>
      <c r="B89" s="2">
        <v>87</v>
      </c>
      <c r="C89" s="1" t="s">
        <v>278</v>
      </c>
      <c r="D89" s="106" t="str">
        <f>VLOOKUP(C89,確認責任者連絡先!$C$3:$E$80,3,FALSE)</f>
        <v>今治市上浦町井口7487番地2</v>
      </c>
      <c r="E89" s="106" t="str">
        <f>VLOOKUP(C89,確認責任者連絡先!$C$3:$F$80,4,FALSE)</f>
        <v>0897-72-8188</v>
      </c>
      <c r="F89" s="69" t="s">
        <v>1025</v>
      </c>
      <c r="G89" s="69" t="s">
        <v>1026</v>
      </c>
      <c r="H89" s="2" t="s">
        <v>466</v>
      </c>
      <c r="I89" s="1" t="s">
        <v>701</v>
      </c>
      <c r="J89" s="131" t="s">
        <v>719</v>
      </c>
      <c r="K89" s="131" t="s">
        <v>958</v>
      </c>
      <c r="L89" s="3" t="s">
        <v>737</v>
      </c>
      <c r="M89" s="4" t="s">
        <v>738</v>
      </c>
      <c r="N89" s="2" t="s">
        <v>498</v>
      </c>
      <c r="O89" s="132">
        <v>45931</v>
      </c>
      <c r="P89" s="133">
        <v>46142</v>
      </c>
      <c r="Q89" s="113">
        <v>61</v>
      </c>
      <c r="R89" s="115">
        <v>612</v>
      </c>
      <c r="S89" s="113">
        <v>115100</v>
      </c>
      <c r="T89" s="156" t="s">
        <v>960</v>
      </c>
    </row>
    <row r="90" spans="1:20" ht="47" customHeight="1" x14ac:dyDescent="0.2">
      <c r="A90" s="110" t="str">
        <f t="shared" ca="1" si="5"/>
        <v>出荷中</v>
      </c>
      <c r="B90" s="2">
        <v>88</v>
      </c>
      <c r="C90" s="1" t="s">
        <v>278</v>
      </c>
      <c r="D90" s="106" t="str">
        <f>VLOOKUP(C90,確認責任者連絡先!$C$3:$E$80,3,FALSE)</f>
        <v>今治市上浦町井口7487番地2</v>
      </c>
      <c r="E90" s="106" t="str">
        <f>VLOOKUP(C90,確認責任者連絡先!$C$3:$F$80,4,FALSE)</f>
        <v>0897-72-8188</v>
      </c>
      <c r="F90" s="69" t="s">
        <v>1027</v>
      </c>
      <c r="G90" s="69" t="s">
        <v>1028</v>
      </c>
      <c r="H90" s="2" t="s">
        <v>466</v>
      </c>
      <c r="I90" s="1" t="s">
        <v>701</v>
      </c>
      <c r="J90" s="131" t="s">
        <v>720</v>
      </c>
      <c r="K90" s="131" t="s">
        <v>959</v>
      </c>
      <c r="L90" s="3" t="s">
        <v>734</v>
      </c>
      <c r="M90" s="4" t="s">
        <v>735</v>
      </c>
      <c r="N90" s="2" t="s">
        <v>498</v>
      </c>
      <c r="O90" s="132">
        <v>45931</v>
      </c>
      <c r="P90" s="133">
        <v>46142</v>
      </c>
      <c r="Q90" s="113">
        <v>4</v>
      </c>
      <c r="R90" s="115">
        <v>34</v>
      </c>
      <c r="S90" s="113">
        <v>3800</v>
      </c>
      <c r="T90" s="156" t="s">
        <v>960</v>
      </c>
    </row>
    <row r="91" spans="1:20" ht="47" customHeight="1" x14ac:dyDescent="0.2">
      <c r="A91" s="110" t="str">
        <f t="shared" ca="1" si="5"/>
        <v>出荷中</v>
      </c>
      <c r="B91" s="2">
        <v>89</v>
      </c>
      <c r="C91" s="161" t="s">
        <v>351</v>
      </c>
      <c r="D91" s="106" t="str">
        <f>VLOOKUP(C91,確認責任者連絡先!$C$3:$E$80,3,FALSE)</f>
        <v>松山市樽味3丁目2-40</v>
      </c>
      <c r="E91" s="106" t="str">
        <f>VLOOKUP(C91,確認責任者連絡先!$C$3:$F$80,4,FALSE)</f>
        <v>089-946-9911</v>
      </c>
      <c r="F91" s="4" t="s">
        <v>1184</v>
      </c>
      <c r="G91" s="4" t="s">
        <v>1185</v>
      </c>
      <c r="H91" s="2" t="s">
        <v>153</v>
      </c>
      <c r="I91" s="1" t="s">
        <v>703</v>
      </c>
      <c r="J91" s="131" t="s">
        <v>721</v>
      </c>
      <c r="K91" s="131" t="s">
        <v>1155</v>
      </c>
      <c r="L91" s="3" t="s">
        <v>150</v>
      </c>
      <c r="M91" s="4" t="s">
        <v>291</v>
      </c>
      <c r="N91" s="2" t="s">
        <v>148</v>
      </c>
      <c r="O91" s="132">
        <v>45962</v>
      </c>
      <c r="P91" s="133">
        <v>46081</v>
      </c>
      <c r="Q91" s="113">
        <v>1</v>
      </c>
      <c r="R91" s="115">
        <v>5</v>
      </c>
      <c r="S91" s="113">
        <v>200</v>
      </c>
      <c r="T91" s="156" t="s">
        <v>1187</v>
      </c>
    </row>
    <row r="92" spans="1:20" ht="47" customHeight="1" x14ac:dyDescent="0.2">
      <c r="A92" s="110" t="str">
        <f ca="1">IF(NOW()&gt;O92,IF(NOW()&lt;P92,"出荷中","終了"),"")</f>
        <v>出荷中</v>
      </c>
      <c r="B92" s="2">
        <v>90</v>
      </c>
      <c r="C92" s="161" t="s">
        <v>352</v>
      </c>
      <c r="D92" s="106" t="str">
        <f>VLOOKUP(C92,確認責任者連絡先!$C$3:$E$80,3,FALSE)</f>
        <v>松山市安城寺町216-1</v>
      </c>
      <c r="E92" s="106" t="str">
        <f>VLOOKUP(C92,確認責任者連絡先!$C$3:$F$80,4,FALSE)</f>
        <v>089-922-1772</v>
      </c>
      <c r="F92" s="4" t="s">
        <v>143</v>
      </c>
      <c r="G92" s="4" t="s">
        <v>1186</v>
      </c>
      <c r="H92" s="2" t="s">
        <v>153</v>
      </c>
      <c r="I92" s="1" t="s">
        <v>704</v>
      </c>
      <c r="J92" s="131" t="s">
        <v>722</v>
      </c>
      <c r="K92" s="131" t="s">
        <v>1183</v>
      </c>
      <c r="L92" s="3" t="s">
        <v>150</v>
      </c>
      <c r="M92" s="4" t="s">
        <v>291</v>
      </c>
      <c r="N92" s="2" t="s">
        <v>743</v>
      </c>
      <c r="O92" s="132">
        <v>45962</v>
      </c>
      <c r="P92" s="133">
        <v>46295</v>
      </c>
      <c r="Q92" s="113">
        <v>1</v>
      </c>
      <c r="R92" s="115">
        <v>214.4</v>
      </c>
      <c r="S92" s="113">
        <v>6420</v>
      </c>
      <c r="T92" s="156" t="s">
        <v>1188</v>
      </c>
    </row>
    <row r="93" spans="1:20" ht="47" customHeight="1" x14ac:dyDescent="0.2">
      <c r="A93" s="110" t="str">
        <f t="shared" ca="1" si="5"/>
        <v>出荷中</v>
      </c>
      <c r="B93" s="2">
        <v>91</v>
      </c>
      <c r="C93" s="161" t="s">
        <v>353</v>
      </c>
      <c r="D93" s="106" t="str">
        <f>VLOOKUP(C93,確認責任者連絡先!$C$3:$E$80,3,FALSE)</f>
        <v>松山市三番町八丁目325番1</v>
      </c>
      <c r="E93" s="106" t="str">
        <f>VLOOKUP(C93,確認責任者連絡先!$C$3:$F$80,4,FALSE)</f>
        <v>089-946-1611</v>
      </c>
      <c r="F93" s="69" t="s">
        <v>424</v>
      </c>
      <c r="G93" s="69" t="s">
        <v>425</v>
      </c>
      <c r="H93" s="2" t="s">
        <v>153</v>
      </c>
      <c r="I93" s="1" t="s">
        <v>705</v>
      </c>
      <c r="J93" s="131" t="s">
        <v>723</v>
      </c>
      <c r="K93" s="177" t="s">
        <v>972</v>
      </c>
      <c r="L93" s="3" t="s">
        <v>147</v>
      </c>
      <c r="M93" s="4" t="s">
        <v>290</v>
      </c>
      <c r="N93" s="2" t="s">
        <v>144</v>
      </c>
      <c r="O93" s="132">
        <v>45931</v>
      </c>
      <c r="P93" s="133">
        <v>46295</v>
      </c>
      <c r="Q93" s="197">
        <v>11</v>
      </c>
      <c r="R93" s="198">
        <v>813.3</v>
      </c>
      <c r="S93" s="145">
        <v>37680</v>
      </c>
      <c r="T93" s="69" t="s">
        <v>426</v>
      </c>
    </row>
    <row r="94" spans="1:20" ht="47" customHeight="1" x14ac:dyDescent="0.2">
      <c r="A94" s="110" t="str">
        <f t="shared" ca="1" si="5"/>
        <v>出荷中</v>
      </c>
      <c r="B94" s="2">
        <v>92</v>
      </c>
      <c r="C94" s="161" t="s">
        <v>437</v>
      </c>
      <c r="D94" s="106" t="str">
        <f>VLOOKUP(C94,確認責任者連絡先!$C$3:$E$80,3,FALSE)</f>
        <v>大洲市東大洲1911-1</v>
      </c>
      <c r="E94" s="106" t="str">
        <f>VLOOKUP(C94,確認責任者連絡先!$C$3:$F$80,4,FALSE)</f>
        <v>本社
0893-25-4333
松山営業所
089-983-3231</v>
      </c>
      <c r="F94" s="69" t="s">
        <v>1029</v>
      </c>
      <c r="G94" s="69" t="s">
        <v>1030</v>
      </c>
      <c r="H94" s="2" t="s">
        <v>153</v>
      </c>
      <c r="I94" s="1" t="s">
        <v>706</v>
      </c>
      <c r="J94" s="131" t="s">
        <v>724</v>
      </c>
      <c r="K94" s="177" t="s">
        <v>980</v>
      </c>
      <c r="L94" s="3" t="s">
        <v>150</v>
      </c>
      <c r="M94" s="4" t="s">
        <v>291</v>
      </c>
      <c r="N94" s="2" t="s">
        <v>157</v>
      </c>
      <c r="O94" s="132">
        <v>45950</v>
      </c>
      <c r="P94" s="133">
        <v>46310</v>
      </c>
      <c r="Q94" s="113">
        <v>1</v>
      </c>
      <c r="R94" s="115">
        <v>79.900000000000006</v>
      </c>
      <c r="S94" s="113">
        <v>2956</v>
      </c>
      <c r="T94" s="156" t="s">
        <v>422</v>
      </c>
    </row>
    <row r="95" spans="1:20" ht="47" customHeight="1" x14ac:dyDescent="0.2">
      <c r="A95" s="110" t="str">
        <f t="shared" ca="1" si="5"/>
        <v>出荷中</v>
      </c>
      <c r="B95" s="2">
        <v>93</v>
      </c>
      <c r="C95" s="161" t="s">
        <v>437</v>
      </c>
      <c r="D95" s="106" t="str">
        <f>VLOOKUP(C95,確認責任者連絡先!$C$3:$E$80,3,FALSE)</f>
        <v>大洲市東大洲1911-1</v>
      </c>
      <c r="E95" s="106" t="str">
        <f>VLOOKUP(C95,確認責任者連絡先!$C$3:$F$80,4,FALSE)</f>
        <v>本社
0893-25-4333
松山営業所
089-983-3231</v>
      </c>
      <c r="F95" s="69" t="s">
        <v>1029</v>
      </c>
      <c r="G95" s="69" t="s">
        <v>1030</v>
      </c>
      <c r="H95" s="2" t="s">
        <v>153</v>
      </c>
      <c r="I95" s="1" t="s">
        <v>707</v>
      </c>
      <c r="J95" s="131" t="s">
        <v>725</v>
      </c>
      <c r="K95" s="177" t="s">
        <v>981</v>
      </c>
      <c r="L95" s="3" t="s">
        <v>147</v>
      </c>
      <c r="M95" s="4" t="s">
        <v>744</v>
      </c>
      <c r="N95" s="2" t="s">
        <v>157</v>
      </c>
      <c r="O95" s="132">
        <v>45920</v>
      </c>
      <c r="P95" s="133">
        <v>46310</v>
      </c>
      <c r="Q95" s="113">
        <v>1</v>
      </c>
      <c r="R95" s="115">
        <v>248.7</v>
      </c>
      <c r="S95" s="113">
        <v>10174</v>
      </c>
      <c r="T95" s="156" t="s">
        <v>423</v>
      </c>
    </row>
    <row r="96" spans="1:20" ht="47" customHeight="1" x14ac:dyDescent="0.2">
      <c r="A96" s="110" t="str">
        <f t="shared" ca="1" si="5"/>
        <v>出荷中</v>
      </c>
      <c r="B96" s="2">
        <v>94</v>
      </c>
      <c r="C96" s="161" t="s">
        <v>695</v>
      </c>
      <c r="D96" s="106" t="str">
        <f>VLOOKUP(C96,確認責任者連絡先!$C$3:$E$80,3,FALSE)</f>
        <v>松山市大橋町103番地4</v>
      </c>
      <c r="E96" s="106" t="str">
        <f>VLOOKUP(C96,確認責任者連絡先!$C$3:$F$80,4,FALSE)</f>
        <v>089-963-2751</v>
      </c>
      <c r="F96" s="69" t="s">
        <v>533</v>
      </c>
      <c r="G96" s="69" t="s">
        <v>1309</v>
      </c>
      <c r="H96" s="2" t="s">
        <v>153</v>
      </c>
      <c r="I96" s="1" t="s">
        <v>708</v>
      </c>
      <c r="J96" s="131" t="s">
        <v>726</v>
      </c>
      <c r="K96" s="92" t="s">
        <v>1304</v>
      </c>
      <c r="L96" s="3" t="s">
        <v>150</v>
      </c>
      <c r="M96" s="4" t="s">
        <v>291</v>
      </c>
      <c r="N96" s="2" t="s">
        <v>253</v>
      </c>
      <c r="O96" s="132">
        <v>46023</v>
      </c>
      <c r="P96" s="133">
        <v>47118</v>
      </c>
      <c r="Q96" s="170">
        <v>1</v>
      </c>
      <c r="R96" s="306">
        <v>113</v>
      </c>
      <c r="S96" s="301">
        <v>2670</v>
      </c>
      <c r="T96" s="69" t="s">
        <v>1305</v>
      </c>
    </row>
    <row r="97" spans="1:20" ht="47" customHeight="1" x14ac:dyDescent="0.2">
      <c r="A97" s="110" t="str">
        <f t="shared" ca="1" si="5"/>
        <v>出荷中</v>
      </c>
      <c r="B97" s="2">
        <v>95</v>
      </c>
      <c r="C97" s="161" t="s">
        <v>694</v>
      </c>
      <c r="D97" s="106" t="str">
        <f>VLOOKUP(C97,確認責任者連絡先!$C$3:$E$80,3,FALSE)</f>
        <v>松山市大橋町103番地4</v>
      </c>
      <c r="E97" s="106" t="str">
        <f>VLOOKUP(C97,確認責任者連絡先!$C$3:$F$80,4,FALSE)</f>
        <v>089-963-2751</v>
      </c>
      <c r="F97" s="69" t="s">
        <v>143</v>
      </c>
      <c r="G97" s="69" t="s">
        <v>1031</v>
      </c>
      <c r="H97" s="2" t="s">
        <v>153</v>
      </c>
      <c r="I97" s="1" t="s">
        <v>709</v>
      </c>
      <c r="J97" s="131" t="s">
        <v>727</v>
      </c>
      <c r="K97" s="177" t="s">
        <v>983</v>
      </c>
      <c r="L97" s="3" t="s">
        <v>150</v>
      </c>
      <c r="M97" s="4" t="s">
        <v>291</v>
      </c>
      <c r="N97" s="2" t="s">
        <v>148</v>
      </c>
      <c r="O97" s="132">
        <v>45931</v>
      </c>
      <c r="P97" s="133">
        <v>46112</v>
      </c>
      <c r="Q97" s="199">
        <v>1</v>
      </c>
      <c r="R97" s="263">
        <v>78</v>
      </c>
      <c r="S97" s="264">
        <v>1200</v>
      </c>
      <c r="T97" s="200" t="s">
        <v>984</v>
      </c>
    </row>
    <row r="98" spans="1:20" ht="47" customHeight="1" x14ac:dyDescent="0.2">
      <c r="A98" s="110" t="str">
        <f t="shared" ca="1" si="5"/>
        <v>出荷中</v>
      </c>
      <c r="B98" s="2">
        <v>96</v>
      </c>
      <c r="C98" s="162" t="s">
        <v>261</v>
      </c>
      <c r="D98" s="106" t="str">
        <f>VLOOKUP(C98,確認責任者連絡先!$C$3:$E$80,3,FALSE)</f>
        <v>西予市宇和町卯之町2-462</v>
      </c>
      <c r="E98" s="106" t="str">
        <f>VLOOKUP(C98,確認責任者連絡先!$C$3:$F$80,4,FALSE)</f>
        <v>0894-62-6859</v>
      </c>
      <c r="F98" s="69" t="s">
        <v>428</v>
      </c>
      <c r="G98" s="69" t="s">
        <v>429</v>
      </c>
      <c r="H98" s="2" t="s">
        <v>12</v>
      </c>
      <c r="I98" s="1" t="s">
        <v>28</v>
      </c>
      <c r="J98" s="131" t="s">
        <v>728</v>
      </c>
      <c r="K98" s="177" t="s">
        <v>996</v>
      </c>
      <c r="L98" s="3" t="s">
        <v>23</v>
      </c>
      <c r="M98" s="103" t="s">
        <v>1098</v>
      </c>
      <c r="N98" s="2" t="s">
        <v>32</v>
      </c>
      <c r="O98" s="132">
        <v>45931</v>
      </c>
      <c r="P98" s="133">
        <v>46295</v>
      </c>
      <c r="Q98" s="257">
        <v>10</v>
      </c>
      <c r="R98" s="258">
        <v>1586.3</v>
      </c>
      <c r="S98" s="259">
        <v>66032</v>
      </c>
      <c r="T98" s="69" t="s">
        <v>427</v>
      </c>
    </row>
    <row r="99" spans="1:20" ht="47" customHeight="1" x14ac:dyDescent="0.2">
      <c r="A99" s="110" t="str">
        <f t="shared" ca="1" si="5"/>
        <v>出荷中</v>
      </c>
      <c r="B99" s="2">
        <v>97</v>
      </c>
      <c r="C99" s="162" t="s">
        <v>261</v>
      </c>
      <c r="D99" s="106" t="str">
        <f>VLOOKUP(C99,確認責任者連絡先!$C$3:$E$80,3,FALSE)</f>
        <v>西予市宇和町卯之町2-462</v>
      </c>
      <c r="E99" s="106" t="str">
        <f>VLOOKUP(C99,確認責任者連絡先!$C$3:$F$80,4,FALSE)</f>
        <v>0894-62-6859</v>
      </c>
      <c r="F99" s="116" t="s">
        <v>282</v>
      </c>
      <c r="G99" s="116" t="s">
        <v>431</v>
      </c>
      <c r="H99" s="2" t="s">
        <v>12</v>
      </c>
      <c r="I99" s="1" t="s">
        <v>246</v>
      </c>
      <c r="J99" s="131" t="s">
        <v>729</v>
      </c>
      <c r="K99" s="177" t="s">
        <v>997</v>
      </c>
      <c r="L99" s="3" t="s">
        <v>23</v>
      </c>
      <c r="M99" s="103" t="s">
        <v>1098</v>
      </c>
      <c r="N99" s="2" t="s">
        <v>32</v>
      </c>
      <c r="O99" s="132">
        <v>45950</v>
      </c>
      <c r="P99" s="133">
        <v>46295</v>
      </c>
      <c r="Q99" s="265">
        <v>4</v>
      </c>
      <c r="R99" s="266">
        <v>259.89999999999998</v>
      </c>
      <c r="S99" s="259">
        <v>10920</v>
      </c>
      <c r="T99" s="69" t="s">
        <v>427</v>
      </c>
    </row>
    <row r="100" spans="1:20" ht="47" customHeight="1" x14ac:dyDescent="0.2">
      <c r="A100" s="110" t="str">
        <f t="shared" ca="1" si="5"/>
        <v>出荷中</v>
      </c>
      <c r="B100" s="2">
        <v>98</v>
      </c>
      <c r="C100" s="162" t="s">
        <v>692</v>
      </c>
      <c r="D100" s="106" t="str">
        <f>VLOOKUP(C100,確認責任者連絡先!$C$3:$E$80,3,FALSE)</f>
        <v>大洲市東大洲1582番地</v>
      </c>
      <c r="E100" s="106" t="str">
        <f>VLOOKUP(C100,確認責任者連絡先!$C$3:$F$80,4,FALSE)</f>
        <v>0893-24-4183</v>
      </c>
      <c r="F100" s="69" t="s">
        <v>432</v>
      </c>
      <c r="G100" s="69" t="s">
        <v>328</v>
      </c>
      <c r="H100" s="2" t="s">
        <v>12</v>
      </c>
      <c r="I100" s="1" t="s">
        <v>31</v>
      </c>
      <c r="J100" s="131" t="s">
        <v>730</v>
      </c>
      <c r="K100" s="177" t="s">
        <v>1003</v>
      </c>
      <c r="L100" s="3" t="s">
        <v>3</v>
      </c>
      <c r="M100" s="4" t="s">
        <v>1099</v>
      </c>
      <c r="N100" s="2" t="s">
        <v>33</v>
      </c>
      <c r="O100" s="132">
        <v>45931</v>
      </c>
      <c r="P100" s="133">
        <v>46325</v>
      </c>
      <c r="Q100" s="201">
        <v>81</v>
      </c>
      <c r="R100" s="202">
        <v>4172.1000000000004</v>
      </c>
      <c r="S100" s="204">
        <v>208607</v>
      </c>
      <c r="T100" s="69" t="s">
        <v>433</v>
      </c>
    </row>
    <row r="101" spans="1:20" ht="47" customHeight="1" x14ac:dyDescent="0.2">
      <c r="A101" s="110" t="str">
        <f t="shared" ca="1" si="5"/>
        <v/>
      </c>
      <c r="B101" s="2">
        <v>99</v>
      </c>
      <c r="C101" s="161" t="s">
        <v>274</v>
      </c>
      <c r="D101" s="106" t="str">
        <f>VLOOKUP(C101,確認責任者連絡先!$C$3:$E$80,3,FALSE)</f>
        <v>八幡浜市江戸岡1丁目12番10号</v>
      </c>
      <c r="E101" s="106" t="str">
        <f>VLOOKUP(C101,確認責任者連絡先!$C$3:$F$80,4,FALSE)</f>
        <v>0894-24-1111</v>
      </c>
      <c r="F101" s="4" t="s">
        <v>242</v>
      </c>
      <c r="G101" s="4" t="s">
        <v>242</v>
      </c>
      <c r="H101" s="2" t="s">
        <v>24</v>
      </c>
      <c r="I101" s="1" t="s">
        <v>30</v>
      </c>
      <c r="J101" s="131" t="s">
        <v>731</v>
      </c>
      <c r="K101" s="131" t="s">
        <v>242</v>
      </c>
      <c r="L101" s="3" t="s">
        <v>23</v>
      </c>
      <c r="M101" s="4" t="s">
        <v>1098</v>
      </c>
      <c r="N101" s="2" t="s">
        <v>227</v>
      </c>
      <c r="O101" s="132">
        <v>46162</v>
      </c>
      <c r="P101" s="133">
        <v>46548</v>
      </c>
      <c r="Q101" s="113" t="s">
        <v>242</v>
      </c>
      <c r="R101" s="115" t="s">
        <v>242</v>
      </c>
      <c r="S101" s="113" t="s">
        <v>242</v>
      </c>
      <c r="T101" s="156" t="s">
        <v>242</v>
      </c>
    </row>
    <row r="102" spans="1:20" ht="47" customHeight="1" x14ac:dyDescent="0.2">
      <c r="A102" s="110" t="str">
        <f t="shared" ca="1" si="5"/>
        <v>出荷中</v>
      </c>
      <c r="B102" s="2">
        <v>100</v>
      </c>
      <c r="C102" s="163" t="s">
        <v>693</v>
      </c>
      <c r="D102" s="106" t="str">
        <f>VLOOKUP(C102,確認責任者連絡先!$C$3:$E$80,3,FALSE)</f>
        <v>喜多郡内子町五十崎乙489-1</v>
      </c>
      <c r="E102" s="106" t="str">
        <f>VLOOKUP(C102,確認責任者連絡先!$C$3:$F$80,4,FALSE)</f>
        <v>0893-57-9800</v>
      </c>
      <c r="F102" s="69" t="s">
        <v>1032</v>
      </c>
      <c r="G102" s="69" t="s">
        <v>1014</v>
      </c>
      <c r="H102" s="2" t="s">
        <v>24</v>
      </c>
      <c r="I102" s="1" t="s">
        <v>710</v>
      </c>
      <c r="J102" s="131" t="s">
        <v>732</v>
      </c>
      <c r="K102" s="92" t="s">
        <v>1009</v>
      </c>
      <c r="L102" s="3" t="s">
        <v>23</v>
      </c>
      <c r="M102" s="4" t="s">
        <v>1100</v>
      </c>
      <c r="N102" s="2" t="s">
        <v>227</v>
      </c>
      <c r="O102" s="132">
        <v>45931</v>
      </c>
      <c r="P102" s="133">
        <v>46142</v>
      </c>
      <c r="Q102" s="260">
        <v>1</v>
      </c>
      <c r="R102" s="198">
        <v>408.29</v>
      </c>
      <c r="S102" s="250">
        <v>81658</v>
      </c>
      <c r="T102" s="205" t="s">
        <v>960</v>
      </c>
    </row>
    <row r="103" spans="1:20" ht="47" customHeight="1" x14ac:dyDescent="0.2">
      <c r="A103" s="110" t="str">
        <f t="shared" ca="1" si="5"/>
        <v>出荷中</v>
      </c>
      <c r="B103" s="2">
        <v>101</v>
      </c>
      <c r="C103" s="7" t="s">
        <v>332</v>
      </c>
      <c r="D103" s="4" t="str">
        <f>VLOOKUP(C103,確認責任者連絡先!$C$3:$E$80,3,FALSE)</f>
        <v>西予市明浜町狩浜３番耕地134番地</v>
      </c>
      <c r="E103" s="4" t="str">
        <f>VLOOKUP(C103,確認責任者連絡先!$C$3:$F$80,4,FALSE)</f>
        <v>0894-65-1417</v>
      </c>
      <c r="F103" s="69" t="s">
        <v>1033</v>
      </c>
      <c r="G103" s="69" t="s">
        <v>1034</v>
      </c>
      <c r="H103" s="2" t="s">
        <v>24</v>
      </c>
      <c r="I103" s="1" t="s">
        <v>710</v>
      </c>
      <c r="J103" s="131" t="s">
        <v>733</v>
      </c>
      <c r="K103" s="92" t="s">
        <v>1010</v>
      </c>
      <c r="L103" s="3" t="s">
        <v>1095</v>
      </c>
      <c r="M103" s="4" t="s">
        <v>1096</v>
      </c>
      <c r="N103" s="2" t="s">
        <v>32</v>
      </c>
      <c r="O103" s="132">
        <v>45931</v>
      </c>
      <c r="P103" s="133">
        <v>46173</v>
      </c>
      <c r="Q103" s="199">
        <v>47</v>
      </c>
      <c r="R103" s="261">
        <v>750.6</v>
      </c>
      <c r="S103" s="262">
        <v>50910</v>
      </c>
      <c r="T103" s="196" t="s">
        <v>1011</v>
      </c>
    </row>
    <row r="104" spans="1:20" ht="47" customHeight="1" x14ac:dyDescent="0.2">
      <c r="A104" s="2" t="str">
        <f t="shared" ref="A104:A166" ca="1" si="6">IF(NOW()&gt;O104,IF(NOW()&lt;P104,"出荷中","終了"),"")</f>
        <v/>
      </c>
      <c r="B104" s="2">
        <v>102</v>
      </c>
      <c r="C104" s="1" t="s">
        <v>381</v>
      </c>
      <c r="D104" s="4" t="str">
        <f>VLOOKUP(C104,確認責任者連絡先!$C$3:$E$80,3,FALSE)</f>
        <v>松山市鴨川1丁目8-5</v>
      </c>
      <c r="E104" s="4" t="str">
        <f>VLOOKUP(C104,確認責任者連絡先!$C$3:$F$80,4,FALSE)</f>
        <v>089-979-1640</v>
      </c>
      <c r="F104" s="4" t="s">
        <v>143</v>
      </c>
      <c r="G104" s="4" t="s">
        <v>1190</v>
      </c>
      <c r="H104" s="2" t="s">
        <v>468</v>
      </c>
      <c r="I104" s="1" t="s">
        <v>760</v>
      </c>
      <c r="J104" s="131" t="s">
        <v>761</v>
      </c>
      <c r="K104" s="131" t="s">
        <v>1191</v>
      </c>
      <c r="L104" s="3" t="s">
        <v>762</v>
      </c>
      <c r="M104" s="4" t="s">
        <v>763</v>
      </c>
      <c r="N104" s="2" t="s">
        <v>361</v>
      </c>
      <c r="O104" s="132" t="s">
        <v>764</v>
      </c>
      <c r="P104" s="133">
        <v>46203</v>
      </c>
      <c r="Q104" s="113">
        <v>1</v>
      </c>
      <c r="R104" s="115">
        <v>22</v>
      </c>
      <c r="S104" s="113">
        <v>8500</v>
      </c>
      <c r="T104" s="156" t="s">
        <v>1189</v>
      </c>
    </row>
    <row r="105" spans="1:20" ht="47" customHeight="1" x14ac:dyDescent="0.2">
      <c r="A105" s="2" t="str">
        <f t="shared" ca="1" si="6"/>
        <v>出荷中</v>
      </c>
      <c r="B105" s="2">
        <v>103</v>
      </c>
      <c r="C105" s="1" t="s">
        <v>381</v>
      </c>
      <c r="D105" s="4" t="str">
        <f>VLOOKUP(C105,確認責任者連絡先!$C$3:$E$80,3,FALSE)</f>
        <v>松山市鴨川1丁目8-5</v>
      </c>
      <c r="E105" s="4" t="str">
        <f>VLOOKUP(C105,確認責任者連絡先!$C$3:$F$80,4,FALSE)</f>
        <v>089-979-1640</v>
      </c>
      <c r="F105" s="4" t="s">
        <v>143</v>
      </c>
      <c r="G105" s="4" t="s">
        <v>277</v>
      </c>
      <c r="H105" s="2" t="s">
        <v>468</v>
      </c>
      <c r="I105" s="1" t="s">
        <v>766</v>
      </c>
      <c r="J105" s="131" t="s">
        <v>767</v>
      </c>
      <c r="K105" s="131" t="s">
        <v>1192</v>
      </c>
      <c r="L105" s="3" t="s">
        <v>765</v>
      </c>
      <c r="M105" s="4" t="s">
        <v>290</v>
      </c>
      <c r="N105" s="2" t="s">
        <v>244</v>
      </c>
      <c r="O105" s="132">
        <v>45981</v>
      </c>
      <c r="P105" s="133">
        <v>46203</v>
      </c>
      <c r="Q105" s="113">
        <v>1</v>
      </c>
      <c r="R105" s="115">
        <v>31</v>
      </c>
      <c r="S105" s="113">
        <v>77500</v>
      </c>
      <c r="T105" s="156" t="s">
        <v>1201</v>
      </c>
    </row>
    <row r="106" spans="1:20" ht="47" customHeight="1" x14ac:dyDescent="0.2">
      <c r="A106" s="2" t="str">
        <f t="shared" ca="1" si="6"/>
        <v/>
      </c>
      <c r="B106" s="2">
        <v>104</v>
      </c>
      <c r="C106" s="1" t="s">
        <v>768</v>
      </c>
      <c r="D106" s="4" t="str">
        <f>VLOOKUP(C106,確認責任者連絡先!$C$3:$E$80,3,FALSE)</f>
        <v>今治市常磐町7-2-17</v>
      </c>
      <c r="E106" s="4" t="str">
        <f>VLOOKUP(C106,確認責任者連絡先!$C$3:$F$80,4,FALSE)</f>
        <v>0898-22-0017</v>
      </c>
      <c r="F106" s="206" t="s">
        <v>1035</v>
      </c>
      <c r="G106" s="69" t="s">
        <v>430</v>
      </c>
      <c r="H106" s="2" t="s">
        <v>468</v>
      </c>
      <c r="I106" s="1" t="s">
        <v>769</v>
      </c>
      <c r="J106" s="131" t="s">
        <v>770</v>
      </c>
      <c r="K106" s="131" t="s">
        <v>961</v>
      </c>
      <c r="L106" s="3" t="s">
        <v>1097</v>
      </c>
      <c r="M106" s="4" t="s">
        <v>771</v>
      </c>
      <c r="N106" s="2" t="s">
        <v>22</v>
      </c>
      <c r="O106" s="132" t="s">
        <v>772</v>
      </c>
      <c r="P106" s="133" t="s">
        <v>773</v>
      </c>
      <c r="Q106" s="113">
        <v>2</v>
      </c>
      <c r="R106" s="115">
        <v>1.5</v>
      </c>
      <c r="S106" s="113">
        <v>1000</v>
      </c>
      <c r="T106" s="156" t="s">
        <v>962</v>
      </c>
    </row>
    <row r="107" spans="1:20" ht="47" customHeight="1" x14ac:dyDescent="0.2">
      <c r="A107" s="2" t="str">
        <f t="shared" ca="1" si="6"/>
        <v/>
      </c>
      <c r="B107" s="2">
        <v>105</v>
      </c>
      <c r="C107" s="1" t="s">
        <v>768</v>
      </c>
      <c r="D107" s="4" t="str">
        <f>VLOOKUP(C107,確認責任者連絡先!$C$3:$E$80,3,FALSE)</f>
        <v>今治市常磐町7-2-17</v>
      </c>
      <c r="E107" s="4" t="str">
        <f>VLOOKUP(C107,確認責任者連絡先!$C$3:$F$80,4,FALSE)</f>
        <v>0898-22-0017</v>
      </c>
      <c r="F107" s="4" t="s">
        <v>242</v>
      </c>
      <c r="G107" s="4" t="s">
        <v>242</v>
      </c>
      <c r="H107" s="2" t="s">
        <v>466</v>
      </c>
      <c r="I107" s="1" t="s">
        <v>774</v>
      </c>
      <c r="J107" s="131" t="s">
        <v>775</v>
      </c>
      <c r="K107" s="131" t="s">
        <v>242</v>
      </c>
      <c r="L107" s="3" t="s">
        <v>1097</v>
      </c>
      <c r="M107" s="4" t="s">
        <v>776</v>
      </c>
      <c r="N107" s="2" t="s">
        <v>22</v>
      </c>
      <c r="O107" s="132">
        <v>46239</v>
      </c>
      <c r="P107" s="133">
        <v>46269</v>
      </c>
      <c r="Q107" s="113" t="s">
        <v>242</v>
      </c>
      <c r="R107" s="115" t="s">
        <v>242</v>
      </c>
      <c r="S107" s="113" t="s">
        <v>242</v>
      </c>
      <c r="T107" s="156" t="s">
        <v>242</v>
      </c>
    </row>
    <row r="108" spans="1:20" ht="47" customHeight="1" x14ac:dyDescent="0.2">
      <c r="A108" s="2" t="str">
        <f t="shared" ca="1" si="6"/>
        <v>出荷中</v>
      </c>
      <c r="B108" s="2">
        <v>106</v>
      </c>
      <c r="C108" s="1" t="s">
        <v>777</v>
      </c>
      <c r="D108" s="4" t="str">
        <f>VLOOKUP(C108,確認責任者連絡先!$C$3:$E$80,3,FALSE)</f>
        <v>西条市丹原町願連寺163</v>
      </c>
      <c r="E108" s="4" t="str">
        <f>VLOOKUP(C108,確認責任者連絡先!$C$3:$F$80,4,FALSE)</f>
        <v>0898-68-7325</v>
      </c>
      <c r="F108" s="69" t="s">
        <v>1281</v>
      </c>
      <c r="G108" s="205" t="s">
        <v>1282</v>
      </c>
      <c r="H108" s="2" t="s">
        <v>468</v>
      </c>
      <c r="I108" s="1" t="s">
        <v>778</v>
      </c>
      <c r="J108" s="131" t="s">
        <v>779</v>
      </c>
      <c r="K108" s="92" t="s">
        <v>1278</v>
      </c>
      <c r="L108" s="3" t="s">
        <v>1097</v>
      </c>
      <c r="M108" s="4" t="s">
        <v>771</v>
      </c>
      <c r="N108" s="2" t="s">
        <v>244</v>
      </c>
      <c r="O108" s="132">
        <v>46027</v>
      </c>
      <c r="P108" s="133">
        <v>46142</v>
      </c>
      <c r="Q108" s="15">
        <v>1</v>
      </c>
      <c r="R108" s="297">
        <v>1.5</v>
      </c>
      <c r="S108" s="298">
        <v>120</v>
      </c>
      <c r="T108" s="299" t="s">
        <v>1008</v>
      </c>
    </row>
    <row r="109" spans="1:20" ht="47" customHeight="1" x14ac:dyDescent="0.2">
      <c r="A109" s="2" t="str">
        <f t="shared" ca="1" si="6"/>
        <v>出荷中</v>
      </c>
      <c r="B109" s="2">
        <v>107</v>
      </c>
      <c r="C109" s="1" t="s">
        <v>780</v>
      </c>
      <c r="D109" s="4" t="str">
        <f>VLOOKUP(C109,確認責任者連絡先!$C$3:$E$80,3,FALSE)</f>
        <v>今治市阿方甲246-1</v>
      </c>
      <c r="E109" s="4" t="str">
        <f>VLOOKUP(C109,確認責任者連絡先!$C$3:$F$80,4,FALSE)</f>
        <v>0898-34-1884</v>
      </c>
      <c r="F109" s="206" t="s">
        <v>1036</v>
      </c>
      <c r="G109" s="69" t="s">
        <v>1037</v>
      </c>
      <c r="H109" s="2" t="s">
        <v>468</v>
      </c>
      <c r="I109" s="1" t="s">
        <v>781</v>
      </c>
      <c r="J109" s="131" t="s">
        <v>782</v>
      </c>
      <c r="K109" s="131" t="s">
        <v>963</v>
      </c>
      <c r="L109" s="3" t="s">
        <v>765</v>
      </c>
      <c r="M109" s="4" t="s">
        <v>290</v>
      </c>
      <c r="N109" s="2" t="s">
        <v>22</v>
      </c>
      <c r="O109" s="132">
        <v>45901</v>
      </c>
      <c r="P109" s="133">
        <v>46203</v>
      </c>
      <c r="Q109" s="113">
        <v>8</v>
      </c>
      <c r="R109" s="115">
        <v>84</v>
      </c>
      <c r="S109" s="113">
        <v>100800</v>
      </c>
      <c r="T109" s="156" t="s">
        <v>965</v>
      </c>
    </row>
    <row r="110" spans="1:20" ht="47" customHeight="1" x14ac:dyDescent="0.2">
      <c r="A110" s="2" t="str">
        <f t="shared" ca="1" si="6"/>
        <v>出荷中</v>
      </c>
      <c r="B110" s="2">
        <v>108</v>
      </c>
      <c r="C110" s="1" t="s">
        <v>780</v>
      </c>
      <c r="D110" s="4" t="str">
        <f>VLOOKUP(C110,確認責任者連絡先!$C$3:$E$80,3,FALSE)</f>
        <v>今治市阿方甲246-1</v>
      </c>
      <c r="E110" s="4" t="str">
        <f>VLOOKUP(C110,確認責任者連絡先!$C$3:$F$80,4,FALSE)</f>
        <v>0898-34-1884</v>
      </c>
      <c r="F110" s="69" t="s">
        <v>1036</v>
      </c>
      <c r="G110" s="69" t="s">
        <v>255</v>
      </c>
      <c r="H110" s="2" t="s">
        <v>468</v>
      </c>
      <c r="I110" s="1" t="s">
        <v>783</v>
      </c>
      <c r="J110" s="131" t="s">
        <v>784</v>
      </c>
      <c r="K110" s="131" t="s">
        <v>964</v>
      </c>
      <c r="L110" s="3" t="s">
        <v>762</v>
      </c>
      <c r="M110" s="4" t="s">
        <v>763</v>
      </c>
      <c r="N110" s="2" t="s">
        <v>22</v>
      </c>
      <c r="O110" s="132">
        <v>45901</v>
      </c>
      <c r="P110" s="133">
        <v>46203</v>
      </c>
      <c r="Q110" s="113">
        <v>2</v>
      </c>
      <c r="R110" s="115">
        <v>15</v>
      </c>
      <c r="S110" s="113">
        <v>12000</v>
      </c>
      <c r="T110" s="156" t="s">
        <v>966</v>
      </c>
    </row>
    <row r="111" spans="1:20" ht="47" customHeight="1" x14ac:dyDescent="0.2">
      <c r="A111" s="2" t="str">
        <f t="shared" ca="1" si="6"/>
        <v>出荷中</v>
      </c>
      <c r="B111" s="2">
        <v>109</v>
      </c>
      <c r="C111" s="1" t="s">
        <v>780</v>
      </c>
      <c r="D111" s="4" t="str">
        <f>VLOOKUP(C111,確認責任者連絡先!$C$3:$E$80,3,FALSE)</f>
        <v>今治市阿方甲246-1</v>
      </c>
      <c r="E111" s="4" t="str">
        <f>VLOOKUP(C111,確認責任者連絡先!$C$3:$F$80,4,FALSE)</f>
        <v>0898-34-1884</v>
      </c>
      <c r="F111" s="4" t="s">
        <v>436</v>
      </c>
      <c r="G111" s="4" t="s">
        <v>305</v>
      </c>
      <c r="H111" s="2" t="s">
        <v>468</v>
      </c>
      <c r="I111" s="1" t="s">
        <v>785</v>
      </c>
      <c r="J111" s="131" t="s">
        <v>786</v>
      </c>
      <c r="K111" s="131" t="s">
        <v>1193</v>
      </c>
      <c r="L111" s="3" t="s">
        <v>765</v>
      </c>
      <c r="M111" s="4" t="s">
        <v>290</v>
      </c>
      <c r="N111" s="2" t="s">
        <v>22</v>
      </c>
      <c r="O111" s="132">
        <v>45962</v>
      </c>
      <c r="P111" s="133">
        <v>46234</v>
      </c>
      <c r="Q111" s="113">
        <v>1</v>
      </c>
      <c r="R111" s="115">
        <v>15</v>
      </c>
      <c r="S111" s="113">
        <v>12000</v>
      </c>
      <c r="T111" s="156" t="s">
        <v>434</v>
      </c>
    </row>
    <row r="112" spans="1:20" ht="47" customHeight="1" x14ac:dyDescent="0.2">
      <c r="A112" s="2" t="str">
        <f t="shared" ca="1" si="6"/>
        <v>出荷中</v>
      </c>
      <c r="B112" s="2">
        <v>110</v>
      </c>
      <c r="C112" s="1" t="s">
        <v>780</v>
      </c>
      <c r="D112" s="4" t="str">
        <f>VLOOKUP(C112,確認責任者連絡先!$C$3:$E$80,3,FALSE)</f>
        <v>今治市阿方甲246-1</v>
      </c>
      <c r="E112" s="4" t="str">
        <f>VLOOKUP(C112,確認責任者連絡先!$C$3:$F$80,4,FALSE)</f>
        <v>0898-34-1884</v>
      </c>
      <c r="F112" s="69" t="s">
        <v>143</v>
      </c>
      <c r="G112" s="69" t="s">
        <v>401</v>
      </c>
      <c r="H112" s="2" t="s">
        <v>468</v>
      </c>
      <c r="I112" s="1" t="s">
        <v>787</v>
      </c>
      <c r="J112" s="131" t="s">
        <v>788</v>
      </c>
      <c r="K112" s="131" t="s">
        <v>967</v>
      </c>
      <c r="L112" s="3" t="s">
        <v>762</v>
      </c>
      <c r="M112" s="4" t="s">
        <v>289</v>
      </c>
      <c r="N112" s="2" t="s">
        <v>22</v>
      </c>
      <c r="O112" s="132">
        <v>45915</v>
      </c>
      <c r="P112" s="133">
        <v>46315</v>
      </c>
      <c r="Q112" s="113">
        <v>1</v>
      </c>
      <c r="R112" s="115">
        <v>10</v>
      </c>
      <c r="S112" s="113">
        <v>1000</v>
      </c>
      <c r="T112" s="156" t="s">
        <v>398</v>
      </c>
    </row>
    <row r="113" spans="1:20" ht="47" customHeight="1" x14ac:dyDescent="0.2">
      <c r="A113" s="2" t="str">
        <f t="shared" ca="1" si="6"/>
        <v>出荷中</v>
      </c>
      <c r="B113" s="2">
        <v>111</v>
      </c>
      <c r="C113" s="1" t="s">
        <v>789</v>
      </c>
      <c r="D113" s="4" t="str">
        <f>VLOOKUP(C113,確認責任者連絡先!$C$3:$E$80,3,FALSE)</f>
        <v>新居浜市田所町3-63</v>
      </c>
      <c r="E113" s="4" t="str">
        <f>VLOOKUP(C113,確認責任者連絡先!$C$3:$F$80,4,FALSE)</f>
        <v>0897-37-1004</v>
      </c>
      <c r="F113" s="69" t="s">
        <v>143</v>
      </c>
      <c r="G113" s="69" t="s">
        <v>1038</v>
      </c>
      <c r="H113" s="2" t="s">
        <v>597</v>
      </c>
      <c r="I113" s="1" t="s">
        <v>790</v>
      </c>
      <c r="J113" s="131" t="s">
        <v>791</v>
      </c>
      <c r="K113" s="131" t="s">
        <v>968</v>
      </c>
      <c r="L113" s="3" t="s">
        <v>737</v>
      </c>
      <c r="M113" s="4" t="s">
        <v>290</v>
      </c>
      <c r="N113" s="2" t="s">
        <v>361</v>
      </c>
      <c r="O113" s="132">
        <v>45950</v>
      </c>
      <c r="P113" s="133">
        <v>46295</v>
      </c>
      <c r="Q113" s="113">
        <v>1</v>
      </c>
      <c r="R113" s="115">
        <v>22.5</v>
      </c>
      <c r="S113" s="113">
        <v>450</v>
      </c>
      <c r="T113" s="156" t="s">
        <v>435</v>
      </c>
    </row>
    <row r="114" spans="1:20" ht="47" customHeight="1" x14ac:dyDescent="0.2">
      <c r="A114" s="2" t="str">
        <f t="shared" ca="1" si="6"/>
        <v>出荷中</v>
      </c>
      <c r="B114" s="2">
        <v>112</v>
      </c>
      <c r="C114" s="1" t="s">
        <v>792</v>
      </c>
      <c r="D114" s="4" t="str">
        <f>VLOOKUP(C114,確認責任者連絡先!$C$3:$E$80,3,FALSE)</f>
        <v>松山市久万ノ台1201-2</v>
      </c>
      <c r="E114" s="4" t="str">
        <f>VLOOKUP(C114,確認責任者連絡先!$C$3:$F$80,4,FALSE)</f>
        <v>090-9453-3611</v>
      </c>
      <c r="F114" s="69" t="s">
        <v>1039</v>
      </c>
      <c r="G114" s="69" t="s">
        <v>1040</v>
      </c>
      <c r="H114" s="2" t="s">
        <v>466</v>
      </c>
      <c r="I114" s="1" t="s">
        <v>793</v>
      </c>
      <c r="J114" s="131" t="s">
        <v>794</v>
      </c>
      <c r="K114" s="177" t="s">
        <v>985</v>
      </c>
      <c r="L114" s="3" t="s">
        <v>147</v>
      </c>
      <c r="M114" s="4" t="s">
        <v>290</v>
      </c>
      <c r="N114" s="2" t="s">
        <v>355</v>
      </c>
      <c r="O114" s="132">
        <v>45920</v>
      </c>
      <c r="P114" s="133">
        <v>46192</v>
      </c>
      <c r="Q114" s="204">
        <v>2</v>
      </c>
      <c r="R114" s="267">
        <v>68</v>
      </c>
      <c r="S114" s="268">
        <v>3700</v>
      </c>
      <c r="T114" s="69" t="s">
        <v>987</v>
      </c>
    </row>
    <row r="115" spans="1:20" ht="47" customHeight="1" x14ac:dyDescent="0.2">
      <c r="A115" s="2" t="str">
        <f t="shared" ca="1" si="6"/>
        <v>出荷中</v>
      </c>
      <c r="B115" s="2">
        <v>113</v>
      </c>
      <c r="C115" s="1" t="s">
        <v>792</v>
      </c>
      <c r="D115" s="4" t="str">
        <f>VLOOKUP(C115,確認責任者連絡先!$C$3:$E$80,3,FALSE)</f>
        <v>松山市久万ノ台1201-2</v>
      </c>
      <c r="E115" s="4" t="str">
        <f>VLOOKUP(C115,確認責任者連絡先!$C$3:$F$80,4,FALSE)</f>
        <v>090-9453-3611</v>
      </c>
      <c r="F115" s="69" t="s">
        <v>143</v>
      </c>
      <c r="G115" s="69" t="s">
        <v>1041</v>
      </c>
      <c r="H115" s="2" t="s">
        <v>466</v>
      </c>
      <c r="I115" s="1" t="s">
        <v>793</v>
      </c>
      <c r="J115" s="131" t="s">
        <v>795</v>
      </c>
      <c r="K115" s="177" t="s">
        <v>986</v>
      </c>
      <c r="L115" s="3" t="s">
        <v>796</v>
      </c>
      <c r="M115" s="4" t="s">
        <v>797</v>
      </c>
      <c r="N115" s="2" t="s">
        <v>355</v>
      </c>
      <c r="O115" s="132">
        <v>45920</v>
      </c>
      <c r="P115" s="133">
        <v>46192</v>
      </c>
      <c r="Q115" s="257">
        <v>1</v>
      </c>
      <c r="R115" s="258">
        <v>35.4</v>
      </c>
      <c r="S115" s="259">
        <v>10500</v>
      </c>
      <c r="T115" s="69" t="s">
        <v>987</v>
      </c>
    </row>
    <row r="116" spans="1:20" ht="47" customHeight="1" x14ac:dyDescent="0.2">
      <c r="A116" s="2" t="str">
        <f t="shared" ca="1" si="6"/>
        <v>出荷中</v>
      </c>
      <c r="B116" s="2">
        <v>114</v>
      </c>
      <c r="C116" s="1" t="s">
        <v>381</v>
      </c>
      <c r="D116" s="4" t="str">
        <f>VLOOKUP(C116,確認責任者連絡先!$C$3:$E$80,3,FALSE)</f>
        <v>松山市鴨川1丁目8-5</v>
      </c>
      <c r="E116" s="4" t="str">
        <f>VLOOKUP(C116,確認責任者連絡先!$C$3:$F$80,4,FALSE)</f>
        <v>089-979-1640</v>
      </c>
      <c r="F116" s="4" t="s">
        <v>1197</v>
      </c>
      <c r="G116" s="4" t="s">
        <v>1198</v>
      </c>
      <c r="H116" s="2" t="s">
        <v>146</v>
      </c>
      <c r="I116" s="1" t="s">
        <v>918</v>
      </c>
      <c r="J116" s="131" t="s">
        <v>798</v>
      </c>
      <c r="K116" s="131" t="s">
        <v>1194</v>
      </c>
      <c r="L116" s="3" t="s">
        <v>799</v>
      </c>
      <c r="M116" s="4" t="s">
        <v>763</v>
      </c>
      <c r="N116" s="2" t="s">
        <v>362</v>
      </c>
      <c r="O116" s="132">
        <v>46001</v>
      </c>
      <c r="P116" s="133">
        <v>46173</v>
      </c>
      <c r="Q116" s="113">
        <v>1</v>
      </c>
      <c r="R116" s="115">
        <v>8.8800000000000008</v>
      </c>
      <c r="S116" s="113">
        <v>800</v>
      </c>
      <c r="T116" s="156" t="s">
        <v>1202</v>
      </c>
    </row>
    <row r="117" spans="1:20" ht="47" customHeight="1" x14ac:dyDescent="0.2">
      <c r="A117" s="2" t="str">
        <f t="shared" ca="1" si="6"/>
        <v>出荷中</v>
      </c>
      <c r="B117" s="2">
        <v>115</v>
      </c>
      <c r="C117" s="1" t="s">
        <v>381</v>
      </c>
      <c r="D117" s="4" t="str">
        <f>VLOOKUP(C117,確認責任者連絡先!$C$3:$E$80,3,FALSE)</f>
        <v>松山市鴨川1丁目8-5</v>
      </c>
      <c r="E117" s="4" t="str">
        <f>VLOOKUP(C117,確認責任者連絡先!$C$3:$F$80,4,FALSE)</f>
        <v>089-979-1640</v>
      </c>
      <c r="F117" s="4" t="s">
        <v>1199</v>
      </c>
      <c r="G117" s="4" t="s">
        <v>1200</v>
      </c>
      <c r="H117" s="2" t="s">
        <v>146</v>
      </c>
      <c r="I117" s="1" t="s">
        <v>919</v>
      </c>
      <c r="J117" s="131" t="s">
        <v>800</v>
      </c>
      <c r="K117" s="131" t="s">
        <v>1195</v>
      </c>
      <c r="L117" s="3" t="s">
        <v>801</v>
      </c>
      <c r="M117" s="4" t="s">
        <v>763</v>
      </c>
      <c r="N117" s="2" t="s">
        <v>363</v>
      </c>
      <c r="O117" s="132">
        <v>45981</v>
      </c>
      <c r="P117" s="133">
        <v>46173</v>
      </c>
      <c r="Q117" s="113">
        <v>1</v>
      </c>
      <c r="R117" s="115">
        <v>12</v>
      </c>
      <c r="S117" s="113">
        <v>1500</v>
      </c>
      <c r="T117" s="156" t="s">
        <v>1203</v>
      </c>
    </row>
    <row r="118" spans="1:20" ht="47" customHeight="1" x14ac:dyDescent="0.2">
      <c r="A118" s="2" t="str">
        <f t="shared" ca="1" si="6"/>
        <v>出荷中</v>
      </c>
      <c r="B118" s="2">
        <v>116</v>
      </c>
      <c r="C118" s="1" t="s">
        <v>381</v>
      </c>
      <c r="D118" s="4" t="str">
        <f>VLOOKUP(C118,確認責任者連絡先!$C$3:$E$80,3,FALSE)</f>
        <v>松山市鴨川1丁目8-5</v>
      </c>
      <c r="E118" s="4" t="str">
        <f>VLOOKUP(C118,確認責任者連絡先!$C$3:$F$80,4,FALSE)</f>
        <v>089-979-1640</v>
      </c>
      <c r="F118" s="4" t="s">
        <v>143</v>
      </c>
      <c r="G118" s="4" t="s">
        <v>853</v>
      </c>
      <c r="H118" s="2" t="s">
        <v>146</v>
      </c>
      <c r="I118" s="1" t="s">
        <v>919</v>
      </c>
      <c r="J118" s="131" t="s">
        <v>802</v>
      </c>
      <c r="K118" s="131" t="s">
        <v>1196</v>
      </c>
      <c r="L118" s="3" t="s">
        <v>803</v>
      </c>
      <c r="M118" s="4" t="s">
        <v>763</v>
      </c>
      <c r="N118" s="2" t="s">
        <v>362</v>
      </c>
      <c r="O118" s="132">
        <v>45981</v>
      </c>
      <c r="P118" s="133">
        <v>46188</v>
      </c>
      <c r="Q118" s="113">
        <v>1</v>
      </c>
      <c r="R118" s="115">
        <v>10</v>
      </c>
      <c r="S118" s="113">
        <v>1000</v>
      </c>
      <c r="T118" s="156" t="s">
        <v>1204</v>
      </c>
    </row>
    <row r="119" spans="1:20" ht="47" customHeight="1" x14ac:dyDescent="0.2">
      <c r="A119" s="2" t="str">
        <f t="shared" ca="1" si="6"/>
        <v>出荷中</v>
      </c>
      <c r="B119" s="2">
        <v>117</v>
      </c>
      <c r="C119" s="1" t="s">
        <v>381</v>
      </c>
      <c r="D119" s="4" t="str">
        <f>VLOOKUP(C119,確認責任者連絡先!$C$3:$E$80,3,FALSE)</f>
        <v>松山市鴨川1丁目8-5</v>
      </c>
      <c r="E119" s="4" t="str">
        <f>VLOOKUP(C119,確認責任者連絡先!$C$3:$F$80,4,FALSE)</f>
        <v>089-979-1640</v>
      </c>
      <c r="F119" s="69" t="s">
        <v>143</v>
      </c>
      <c r="G119" s="69" t="s">
        <v>535</v>
      </c>
      <c r="H119" s="2" t="s">
        <v>146</v>
      </c>
      <c r="I119" s="1" t="s">
        <v>364</v>
      </c>
      <c r="J119" s="131" t="s">
        <v>804</v>
      </c>
      <c r="K119" s="177" t="s">
        <v>988</v>
      </c>
      <c r="L119" s="3" t="s">
        <v>803</v>
      </c>
      <c r="M119" s="4" t="s">
        <v>289</v>
      </c>
      <c r="N119" s="2" t="s">
        <v>362</v>
      </c>
      <c r="O119" s="132">
        <v>45940</v>
      </c>
      <c r="P119" s="133">
        <v>46223</v>
      </c>
      <c r="Q119" s="204">
        <v>1</v>
      </c>
      <c r="R119" s="267">
        <v>10</v>
      </c>
      <c r="S119" s="268">
        <v>15000</v>
      </c>
      <c r="T119" s="69" t="s">
        <v>989</v>
      </c>
    </row>
    <row r="120" spans="1:20" ht="47" customHeight="1" x14ac:dyDescent="0.2">
      <c r="A120" s="2" t="str">
        <f t="shared" ca="1" si="6"/>
        <v>出荷中</v>
      </c>
      <c r="B120" s="2">
        <v>118</v>
      </c>
      <c r="C120" s="1" t="s">
        <v>286</v>
      </c>
      <c r="D120" s="4" t="str">
        <f>VLOOKUP(C120,確認責任者連絡先!$C$3:$E$80,3,FALSE)</f>
        <v>伊予郡松前町大字北川原79-1</v>
      </c>
      <c r="E120" s="4" t="str">
        <f>VLOOKUP(C120,確認責任者連絡先!$C$3:$F$80,4,FALSE)</f>
        <v>089-971-7319</v>
      </c>
      <c r="F120" s="4" t="s">
        <v>280</v>
      </c>
      <c r="G120" s="4" t="s">
        <v>1020</v>
      </c>
      <c r="H120" s="2" t="s">
        <v>146</v>
      </c>
      <c r="I120" s="1" t="s">
        <v>366</v>
      </c>
      <c r="J120" s="131" t="s">
        <v>805</v>
      </c>
      <c r="K120" s="131" t="s">
        <v>1205</v>
      </c>
      <c r="L120" s="3" t="s">
        <v>806</v>
      </c>
      <c r="M120" s="4" t="s">
        <v>807</v>
      </c>
      <c r="N120" s="2" t="s">
        <v>363</v>
      </c>
      <c r="O120" s="132">
        <v>45951</v>
      </c>
      <c r="P120" s="133">
        <v>46173</v>
      </c>
      <c r="Q120" s="113">
        <v>1</v>
      </c>
      <c r="R120" s="115">
        <v>82</v>
      </c>
      <c r="S120" s="113">
        <v>8200</v>
      </c>
      <c r="T120" s="156" t="s">
        <v>885</v>
      </c>
    </row>
    <row r="121" spans="1:20" ht="47" customHeight="1" x14ac:dyDescent="0.2">
      <c r="A121" s="2" t="str">
        <f t="shared" ca="1" si="6"/>
        <v>出荷中</v>
      </c>
      <c r="B121" s="2">
        <v>119</v>
      </c>
      <c r="C121" s="1" t="s">
        <v>286</v>
      </c>
      <c r="D121" s="4" t="str">
        <f>VLOOKUP(C121,確認責任者連絡先!$C$3:$E$80,3,FALSE)</f>
        <v>伊予郡松前町大字北川原79-1</v>
      </c>
      <c r="E121" s="4" t="str">
        <f>VLOOKUP(C121,確認責任者連絡先!$C$3:$F$80,4,FALSE)</f>
        <v>089-971-7319</v>
      </c>
      <c r="F121" s="4" t="s">
        <v>280</v>
      </c>
      <c r="G121" s="4" t="s">
        <v>1020</v>
      </c>
      <c r="H121" s="2" t="s">
        <v>146</v>
      </c>
      <c r="I121" s="1" t="s">
        <v>808</v>
      </c>
      <c r="J121" s="131" t="s">
        <v>809</v>
      </c>
      <c r="K121" s="131" t="s">
        <v>1206</v>
      </c>
      <c r="L121" s="3" t="s">
        <v>806</v>
      </c>
      <c r="M121" s="4" t="s">
        <v>807</v>
      </c>
      <c r="N121" s="2" t="s">
        <v>363</v>
      </c>
      <c r="O121" s="132">
        <v>45993</v>
      </c>
      <c r="P121" s="133">
        <v>46142</v>
      </c>
      <c r="Q121" s="113">
        <v>1</v>
      </c>
      <c r="R121" s="115">
        <v>43</v>
      </c>
      <c r="S121" s="113">
        <v>4300</v>
      </c>
      <c r="T121" s="156" t="s">
        <v>885</v>
      </c>
    </row>
    <row r="122" spans="1:20" ht="47" customHeight="1" x14ac:dyDescent="0.2">
      <c r="A122" s="2" t="str">
        <f t="shared" ca="1" si="6"/>
        <v/>
      </c>
      <c r="B122" s="2">
        <v>120</v>
      </c>
      <c r="C122" s="1" t="s">
        <v>286</v>
      </c>
      <c r="D122" s="4" t="str">
        <f>VLOOKUP(C122,確認責任者連絡先!$C$3:$E$80,3,FALSE)</f>
        <v>伊予郡松前町大字北川原79-1</v>
      </c>
      <c r="E122" s="4" t="str">
        <f>VLOOKUP(C122,確認責任者連絡先!$C$3:$F$80,4,FALSE)</f>
        <v>089-971-7319</v>
      </c>
      <c r="F122" s="4" t="s">
        <v>242</v>
      </c>
      <c r="G122" s="4" t="s">
        <v>242</v>
      </c>
      <c r="H122" s="2" t="s">
        <v>146</v>
      </c>
      <c r="I122" s="1" t="s">
        <v>367</v>
      </c>
      <c r="J122" s="131" t="s">
        <v>810</v>
      </c>
      <c r="K122" s="131" t="s">
        <v>242</v>
      </c>
      <c r="L122" s="3" t="s">
        <v>806</v>
      </c>
      <c r="M122" s="4" t="s">
        <v>807</v>
      </c>
      <c r="N122" s="2" t="s">
        <v>363</v>
      </c>
      <c r="O122" s="132">
        <v>46144</v>
      </c>
      <c r="P122" s="133">
        <v>46173</v>
      </c>
      <c r="Q122" s="113" t="s">
        <v>242</v>
      </c>
      <c r="R122" s="115" t="s">
        <v>242</v>
      </c>
      <c r="S122" s="113" t="s">
        <v>242</v>
      </c>
      <c r="T122" s="156" t="s">
        <v>242</v>
      </c>
    </row>
    <row r="123" spans="1:20" ht="47" customHeight="1" x14ac:dyDescent="0.2">
      <c r="A123" s="2" t="str">
        <f t="shared" ca="1" si="6"/>
        <v>出荷中</v>
      </c>
      <c r="B123" s="2">
        <v>121</v>
      </c>
      <c r="C123" s="1" t="s">
        <v>286</v>
      </c>
      <c r="D123" s="4" t="str">
        <f>VLOOKUP(C123,確認責任者連絡先!$C$3:$E$80,3,FALSE)</f>
        <v>伊予郡松前町大字北川原79-1</v>
      </c>
      <c r="E123" s="4" t="str">
        <f>VLOOKUP(C123,確認責任者連絡先!$C$3:$F$80,4,FALSE)</f>
        <v>089-971-7319</v>
      </c>
      <c r="F123" s="4" t="s">
        <v>280</v>
      </c>
      <c r="G123" s="4" t="s">
        <v>1020</v>
      </c>
      <c r="H123" s="2" t="s">
        <v>146</v>
      </c>
      <c r="I123" s="1" t="s">
        <v>811</v>
      </c>
      <c r="J123" s="131" t="s">
        <v>812</v>
      </c>
      <c r="K123" s="131" t="s">
        <v>1207</v>
      </c>
      <c r="L123" s="3" t="s">
        <v>806</v>
      </c>
      <c r="M123" s="4" t="s">
        <v>807</v>
      </c>
      <c r="N123" s="2" t="s">
        <v>813</v>
      </c>
      <c r="O123" s="132">
        <v>45958</v>
      </c>
      <c r="P123" s="133">
        <v>46142</v>
      </c>
      <c r="Q123" s="113">
        <v>1</v>
      </c>
      <c r="R123" s="115">
        <v>120</v>
      </c>
      <c r="S123" s="113">
        <v>18000</v>
      </c>
      <c r="T123" s="156" t="s">
        <v>885</v>
      </c>
    </row>
    <row r="124" spans="1:20" ht="47" customHeight="1" x14ac:dyDescent="0.2">
      <c r="A124" s="2" t="str">
        <f t="shared" ca="1" si="6"/>
        <v/>
      </c>
      <c r="B124" s="2">
        <v>122</v>
      </c>
      <c r="C124" s="1" t="s">
        <v>286</v>
      </c>
      <c r="D124" s="4" t="str">
        <f>VLOOKUP(C124,確認責任者連絡先!$C$3:$E$80,3,FALSE)</f>
        <v>伊予郡松前町大字北川原79-1</v>
      </c>
      <c r="E124" s="4" t="str">
        <f>VLOOKUP(C124,確認責任者連絡先!$C$3:$F$80,4,FALSE)</f>
        <v>089-971-7319</v>
      </c>
      <c r="F124" s="69" t="s">
        <v>280</v>
      </c>
      <c r="G124" s="69" t="s">
        <v>1020</v>
      </c>
      <c r="H124" s="2" t="s">
        <v>146</v>
      </c>
      <c r="I124" s="1" t="s">
        <v>368</v>
      </c>
      <c r="J124" s="131" t="s">
        <v>814</v>
      </c>
      <c r="K124" s="92" t="s">
        <v>1301</v>
      </c>
      <c r="L124" s="3" t="s">
        <v>806</v>
      </c>
      <c r="M124" s="4" t="s">
        <v>807</v>
      </c>
      <c r="N124" s="2" t="s">
        <v>363</v>
      </c>
      <c r="O124" s="132">
        <v>46079</v>
      </c>
      <c r="P124" s="133">
        <v>46203</v>
      </c>
      <c r="Q124" s="305">
        <v>1</v>
      </c>
      <c r="R124" s="306">
        <v>80</v>
      </c>
      <c r="S124" s="307">
        <v>12000</v>
      </c>
      <c r="T124" s="69" t="s">
        <v>1306</v>
      </c>
    </row>
    <row r="125" spans="1:20" ht="47" customHeight="1" x14ac:dyDescent="0.2">
      <c r="A125" s="2" t="str">
        <f t="shared" ca="1" si="6"/>
        <v/>
      </c>
      <c r="B125" s="2">
        <v>123</v>
      </c>
      <c r="C125" s="1" t="s">
        <v>286</v>
      </c>
      <c r="D125" s="4" t="str">
        <f>VLOOKUP(C125,確認責任者連絡先!$C$3:$E$80,3,FALSE)</f>
        <v>伊予郡松前町大字北川原79-1</v>
      </c>
      <c r="E125" s="4" t="str">
        <f>VLOOKUP(C125,確認責任者連絡先!$C$3:$F$80,4,FALSE)</f>
        <v>089-971-7319</v>
      </c>
      <c r="F125" s="4" t="s">
        <v>242</v>
      </c>
      <c r="G125" s="4" t="s">
        <v>242</v>
      </c>
      <c r="H125" s="2" t="s">
        <v>146</v>
      </c>
      <c r="I125" s="1" t="s">
        <v>369</v>
      </c>
      <c r="J125" s="131" t="s">
        <v>815</v>
      </c>
      <c r="K125" s="131" t="s">
        <v>242</v>
      </c>
      <c r="L125" s="3" t="s">
        <v>806</v>
      </c>
      <c r="M125" s="4" t="s">
        <v>807</v>
      </c>
      <c r="N125" s="2" t="s">
        <v>363</v>
      </c>
      <c r="O125" s="132">
        <v>46199</v>
      </c>
      <c r="P125" s="133">
        <v>46507</v>
      </c>
      <c r="Q125" s="113" t="s">
        <v>242</v>
      </c>
      <c r="R125" s="115" t="s">
        <v>242</v>
      </c>
      <c r="S125" s="113" t="s">
        <v>242</v>
      </c>
      <c r="T125" s="156" t="s">
        <v>242</v>
      </c>
    </row>
    <row r="126" spans="1:20" ht="47" customHeight="1" x14ac:dyDescent="0.2">
      <c r="A126" s="2" t="str">
        <f t="shared" ca="1" si="6"/>
        <v>出荷中</v>
      </c>
      <c r="B126" s="2">
        <v>124</v>
      </c>
      <c r="C126" s="1" t="s">
        <v>286</v>
      </c>
      <c r="D126" s="4" t="str">
        <f>VLOOKUP(C126,確認責任者連絡先!$C$3:$E$80,3,FALSE)</f>
        <v>伊予郡松前町大字北川原79-1</v>
      </c>
      <c r="E126" s="4" t="str">
        <f>VLOOKUP(C126,確認責任者連絡先!$C$3:$F$80,4,FALSE)</f>
        <v>089-971-7319</v>
      </c>
      <c r="F126" s="69" t="s">
        <v>280</v>
      </c>
      <c r="G126" s="69" t="s">
        <v>1020</v>
      </c>
      <c r="H126" s="2" t="s">
        <v>146</v>
      </c>
      <c r="I126" s="1" t="s">
        <v>816</v>
      </c>
      <c r="J126" s="131" t="s">
        <v>817</v>
      </c>
      <c r="K126" s="92" t="s">
        <v>1302</v>
      </c>
      <c r="L126" s="3" t="s">
        <v>806</v>
      </c>
      <c r="M126" s="4" t="s">
        <v>807</v>
      </c>
      <c r="N126" s="2" t="s">
        <v>363</v>
      </c>
      <c r="O126" s="132">
        <v>46014</v>
      </c>
      <c r="P126" s="133">
        <v>46142</v>
      </c>
      <c r="Q126" s="305">
        <v>1</v>
      </c>
      <c r="R126" s="306">
        <v>12</v>
      </c>
      <c r="S126" s="307">
        <v>1200</v>
      </c>
      <c r="T126" s="69" t="s">
        <v>1306</v>
      </c>
    </row>
    <row r="127" spans="1:20" ht="47" customHeight="1" x14ac:dyDescent="0.2">
      <c r="A127" s="2" t="str">
        <f t="shared" ca="1" si="6"/>
        <v>出荷中</v>
      </c>
      <c r="B127" s="2">
        <v>125</v>
      </c>
      <c r="C127" s="1" t="s">
        <v>286</v>
      </c>
      <c r="D127" s="4" t="str">
        <f>VLOOKUP(C127,確認責任者連絡先!$C$3:$E$80,3,FALSE)</f>
        <v>伊予郡松前町大字北川原79-1</v>
      </c>
      <c r="E127" s="4" t="str">
        <f>VLOOKUP(C127,確認責任者連絡先!$C$3:$F$80,4,FALSE)</f>
        <v>089-971-7319</v>
      </c>
      <c r="F127" s="69" t="s">
        <v>280</v>
      </c>
      <c r="G127" s="69" t="s">
        <v>1020</v>
      </c>
      <c r="H127" s="2" t="s">
        <v>146</v>
      </c>
      <c r="I127" s="1" t="s">
        <v>818</v>
      </c>
      <c r="J127" s="131" t="s">
        <v>819</v>
      </c>
      <c r="K127" s="92" t="s">
        <v>1303</v>
      </c>
      <c r="L127" s="3" t="s">
        <v>806</v>
      </c>
      <c r="M127" s="4" t="s">
        <v>807</v>
      </c>
      <c r="N127" s="2" t="s">
        <v>363</v>
      </c>
      <c r="O127" s="132">
        <v>46014</v>
      </c>
      <c r="P127" s="133">
        <v>46142</v>
      </c>
      <c r="Q127" s="170">
        <v>1</v>
      </c>
      <c r="R127" s="198">
        <v>60</v>
      </c>
      <c r="S127" s="301">
        <v>6000</v>
      </c>
      <c r="T127" s="69" t="s">
        <v>1306</v>
      </c>
    </row>
    <row r="128" spans="1:20" ht="47" customHeight="1" x14ac:dyDescent="0.2">
      <c r="A128" s="2" t="str">
        <f t="shared" ca="1" si="6"/>
        <v>出荷中</v>
      </c>
      <c r="B128" s="2">
        <v>126</v>
      </c>
      <c r="C128" s="1" t="s">
        <v>286</v>
      </c>
      <c r="D128" s="4" t="str">
        <f>VLOOKUP(C128,確認責任者連絡先!$C$3:$E$80,3,FALSE)</f>
        <v>伊予郡松前町大字北川原79-1</v>
      </c>
      <c r="E128" s="4" t="str">
        <f>VLOOKUP(C128,確認責任者連絡先!$C$3:$F$80,4,FALSE)</f>
        <v>089-971-7319</v>
      </c>
      <c r="F128" s="4" t="s">
        <v>280</v>
      </c>
      <c r="G128" s="4" t="s">
        <v>1020</v>
      </c>
      <c r="H128" s="175" t="s">
        <v>302</v>
      </c>
      <c r="I128" s="1" t="s">
        <v>820</v>
      </c>
      <c r="J128" s="131" t="s">
        <v>821</v>
      </c>
      <c r="K128" s="131" t="s">
        <v>1208</v>
      </c>
      <c r="L128" s="3" t="s">
        <v>806</v>
      </c>
      <c r="M128" s="4" t="s">
        <v>807</v>
      </c>
      <c r="N128" s="2" t="s">
        <v>363</v>
      </c>
      <c r="O128" s="132">
        <v>45958</v>
      </c>
      <c r="P128" s="133">
        <v>46142</v>
      </c>
      <c r="Q128" s="113">
        <v>1</v>
      </c>
      <c r="R128" s="115">
        <v>54</v>
      </c>
      <c r="S128" s="113">
        <v>979</v>
      </c>
      <c r="T128" s="156" t="s">
        <v>885</v>
      </c>
    </row>
    <row r="129" spans="1:20" ht="47" customHeight="1" x14ac:dyDescent="0.2">
      <c r="A129" s="2" t="str">
        <f t="shared" ca="1" si="6"/>
        <v>出荷中</v>
      </c>
      <c r="B129" s="2">
        <v>127</v>
      </c>
      <c r="C129" s="1" t="s">
        <v>381</v>
      </c>
      <c r="D129" s="4" t="str">
        <f>VLOOKUP(C129,確認責任者連絡先!$C$3:$E$80,3,FALSE)</f>
        <v>松山市鴨川1丁目8-5</v>
      </c>
      <c r="E129" s="4" t="str">
        <f>VLOOKUP(C129,確認責任者連絡先!$C$3:$F$80,4,FALSE)</f>
        <v>089-979-1640</v>
      </c>
      <c r="F129" s="4" t="s">
        <v>143</v>
      </c>
      <c r="G129" s="4" t="s">
        <v>1210</v>
      </c>
      <c r="H129" s="2" t="s">
        <v>146</v>
      </c>
      <c r="I129" s="1" t="s">
        <v>822</v>
      </c>
      <c r="J129" s="131" t="s">
        <v>823</v>
      </c>
      <c r="K129" s="131" t="s">
        <v>1209</v>
      </c>
      <c r="L129" s="3" t="s">
        <v>23</v>
      </c>
      <c r="M129" s="4" t="s">
        <v>744</v>
      </c>
      <c r="N129" s="2" t="s">
        <v>10</v>
      </c>
      <c r="O129" s="132">
        <v>45981</v>
      </c>
      <c r="P129" s="133">
        <v>46233</v>
      </c>
      <c r="Q129" s="113">
        <v>1</v>
      </c>
      <c r="R129" s="115">
        <v>10</v>
      </c>
      <c r="S129" s="113">
        <v>10000</v>
      </c>
      <c r="T129" s="156" t="s">
        <v>1211</v>
      </c>
    </row>
    <row r="130" spans="1:20" ht="47" customHeight="1" x14ac:dyDescent="0.2">
      <c r="A130" s="2" t="str">
        <f t="shared" ca="1" si="6"/>
        <v/>
      </c>
      <c r="B130" s="2">
        <v>128</v>
      </c>
      <c r="C130" s="1" t="s">
        <v>614</v>
      </c>
      <c r="D130" s="4" t="str">
        <f>VLOOKUP(C130,確認責任者連絡先!$C$3:$E$80,3,FALSE)</f>
        <v>宇和島市寄松甲833-4</v>
      </c>
      <c r="E130" s="4" t="str">
        <f>VLOOKUP(C130,確認責任者連絡先!$C$3:$F$80,4,FALSE)</f>
        <v>0895-27-2335</v>
      </c>
      <c r="F130" s="4" t="s">
        <v>242</v>
      </c>
      <c r="G130" s="4" t="s">
        <v>242</v>
      </c>
      <c r="H130" s="2" t="s">
        <v>24</v>
      </c>
      <c r="I130" s="1" t="s">
        <v>917</v>
      </c>
      <c r="J130" s="131" t="s">
        <v>824</v>
      </c>
      <c r="K130" s="131" t="s">
        <v>242</v>
      </c>
      <c r="L130" s="3" t="s">
        <v>23</v>
      </c>
      <c r="M130" s="4" t="s">
        <v>744</v>
      </c>
      <c r="N130" s="2" t="s">
        <v>10</v>
      </c>
      <c r="O130" s="132">
        <v>46113</v>
      </c>
      <c r="P130" s="133">
        <v>46213</v>
      </c>
      <c r="Q130" s="113" t="s">
        <v>242</v>
      </c>
      <c r="R130" s="115" t="s">
        <v>242</v>
      </c>
      <c r="S130" s="113" t="s">
        <v>242</v>
      </c>
      <c r="T130" s="156" t="s">
        <v>242</v>
      </c>
    </row>
    <row r="131" spans="1:20" ht="47" customHeight="1" x14ac:dyDescent="0.2">
      <c r="A131" s="2" t="str">
        <f t="shared" ca="1" si="6"/>
        <v>出荷中</v>
      </c>
      <c r="B131" s="2">
        <v>129</v>
      </c>
      <c r="C131" s="1" t="s">
        <v>614</v>
      </c>
      <c r="D131" s="4" t="str">
        <f>VLOOKUP(C131,確認責任者連絡先!$C$3:$E$80,3,FALSE)</f>
        <v>宇和島市寄松甲833-4</v>
      </c>
      <c r="E131" s="4" t="str">
        <f>VLOOKUP(C131,確認責任者連絡先!$C$3:$F$80,4,FALSE)</f>
        <v>0895-27-2335</v>
      </c>
      <c r="F131" s="4" t="s">
        <v>1214</v>
      </c>
      <c r="G131" s="4" t="s">
        <v>410</v>
      </c>
      <c r="H131" s="2" t="s">
        <v>24</v>
      </c>
      <c r="I131" s="1" t="s">
        <v>916</v>
      </c>
      <c r="J131" s="131" t="s">
        <v>825</v>
      </c>
      <c r="K131" s="131" t="s">
        <v>1213</v>
      </c>
      <c r="L131" s="3" t="s">
        <v>3</v>
      </c>
      <c r="M131" s="4" t="s">
        <v>771</v>
      </c>
      <c r="N131" s="2" t="s">
        <v>27</v>
      </c>
      <c r="O131" s="132">
        <v>45981</v>
      </c>
      <c r="P131" s="133">
        <v>46173</v>
      </c>
      <c r="Q131" s="113">
        <v>1</v>
      </c>
      <c r="R131" s="115">
        <v>73</v>
      </c>
      <c r="S131" s="113">
        <v>25550</v>
      </c>
      <c r="T131" s="156" t="s">
        <v>1212</v>
      </c>
    </row>
    <row r="132" spans="1:20" ht="47" customHeight="1" x14ac:dyDescent="0.2">
      <c r="A132" s="2" t="str">
        <f t="shared" ca="1" si="6"/>
        <v/>
      </c>
      <c r="B132" s="2">
        <v>130</v>
      </c>
      <c r="C132" s="1" t="s">
        <v>625</v>
      </c>
      <c r="D132" s="4" t="str">
        <f>VLOOKUP(C132,確認責任者連絡先!$C$3:$E$80,3,FALSE)</f>
        <v>宇和島市栄町港3丁目303</v>
      </c>
      <c r="E132" s="4" t="str">
        <f>VLOOKUP(C132,確認責任者連絡先!$C$3:$F$80,4,FALSE)</f>
        <v>0895-22-8111</v>
      </c>
      <c r="F132" s="4" t="s">
        <v>242</v>
      </c>
      <c r="G132" s="4" t="s">
        <v>242</v>
      </c>
      <c r="H132" s="2" t="s">
        <v>24</v>
      </c>
      <c r="I132" s="1" t="s">
        <v>826</v>
      </c>
      <c r="J132" s="131" t="s">
        <v>827</v>
      </c>
      <c r="K132" s="131" t="s">
        <v>242</v>
      </c>
      <c r="L132" s="3" t="s">
        <v>23</v>
      </c>
      <c r="M132" s="4" t="s">
        <v>290</v>
      </c>
      <c r="N132" s="2" t="s">
        <v>10</v>
      </c>
      <c r="O132" s="132">
        <v>46214</v>
      </c>
      <c r="P132" s="133">
        <v>46234</v>
      </c>
      <c r="Q132" s="113" t="s">
        <v>242</v>
      </c>
      <c r="R132" s="115" t="s">
        <v>242</v>
      </c>
      <c r="S132" s="113" t="s">
        <v>242</v>
      </c>
      <c r="T132" s="156" t="s">
        <v>242</v>
      </c>
    </row>
    <row r="133" spans="1:20" ht="47" customHeight="1" x14ac:dyDescent="0.2">
      <c r="A133" s="2" t="str">
        <f t="shared" ca="1" si="6"/>
        <v/>
      </c>
      <c r="B133" s="2">
        <v>131</v>
      </c>
      <c r="C133" s="1" t="s">
        <v>625</v>
      </c>
      <c r="D133" s="4" t="str">
        <f>VLOOKUP(C133,確認責任者連絡先!$C$3:$E$80,3,FALSE)</f>
        <v>宇和島市栄町港3丁目303</v>
      </c>
      <c r="E133" s="4" t="str">
        <f>VLOOKUP(C133,確認責任者連絡先!$C$3:$F$80,4,FALSE)</f>
        <v>0895-22-8111</v>
      </c>
      <c r="F133" s="4" t="s">
        <v>242</v>
      </c>
      <c r="G133" s="4" t="s">
        <v>242</v>
      </c>
      <c r="H133" s="2" t="s">
        <v>24</v>
      </c>
      <c r="I133" s="1" t="s">
        <v>828</v>
      </c>
      <c r="J133" s="131" t="s">
        <v>829</v>
      </c>
      <c r="K133" s="131" t="s">
        <v>242</v>
      </c>
      <c r="L133" s="3" t="s">
        <v>23</v>
      </c>
      <c r="M133" s="4" t="s">
        <v>744</v>
      </c>
      <c r="N133" s="2" t="s">
        <v>10</v>
      </c>
      <c r="O133" s="132">
        <v>46233</v>
      </c>
      <c r="P133" s="133">
        <v>46265</v>
      </c>
      <c r="Q133" s="113" t="s">
        <v>242</v>
      </c>
      <c r="R133" s="115" t="s">
        <v>242</v>
      </c>
      <c r="S133" s="113" t="s">
        <v>242</v>
      </c>
      <c r="T133" s="156" t="s">
        <v>242</v>
      </c>
    </row>
    <row r="134" spans="1:20" ht="47.5" customHeight="1" x14ac:dyDescent="0.2">
      <c r="A134" s="2" t="str">
        <f t="shared" ca="1" si="6"/>
        <v/>
      </c>
      <c r="B134" s="2">
        <v>132</v>
      </c>
      <c r="C134" s="1" t="s">
        <v>928</v>
      </c>
      <c r="D134" s="4" t="str">
        <f>VLOOKUP(C134,確認責任者連絡先!$C$3:$E$80,3,FALSE)</f>
        <v>新居浜市若水町2丁目9-17</v>
      </c>
      <c r="E134" s="4" t="str">
        <f>VLOOKUP(C134,確認責任者連絡先!$C$3:$F$80,4,FALSE)</f>
        <v>0897-37-1666</v>
      </c>
      <c r="F134" s="4" t="s">
        <v>242</v>
      </c>
      <c r="G134" s="4" t="s">
        <v>242</v>
      </c>
      <c r="H134" s="2" t="s">
        <v>466</v>
      </c>
      <c r="I134" s="1" t="s">
        <v>931</v>
      </c>
      <c r="J134" s="131" t="s">
        <v>932</v>
      </c>
      <c r="K134" s="131" t="s">
        <v>242</v>
      </c>
      <c r="L134" s="3" t="s">
        <v>736</v>
      </c>
      <c r="M134" s="4" t="s">
        <v>560</v>
      </c>
      <c r="N134" s="2" t="s">
        <v>933</v>
      </c>
      <c r="O134" s="132">
        <v>46183</v>
      </c>
      <c r="P134" s="133">
        <v>46275</v>
      </c>
      <c r="Q134" s="113" t="s">
        <v>242</v>
      </c>
      <c r="R134" s="115" t="s">
        <v>242</v>
      </c>
      <c r="S134" s="113" t="s">
        <v>242</v>
      </c>
      <c r="T134" s="156" t="s">
        <v>242</v>
      </c>
    </row>
    <row r="135" spans="1:20" ht="47.5" customHeight="1" x14ac:dyDescent="0.2">
      <c r="A135" s="2" t="str">
        <f t="shared" ca="1" si="6"/>
        <v/>
      </c>
      <c r="B135" s="2">
        <v>133</v>
      </c>
      <c r="C135" s="1" t="s">
        <v>460</v>
      </c>
      <c r="D135" s="4" t="str">
        <f>VLOOKUP(C135,確認責任者連絡先!$C$3:$E$80,3,FALSE)</f>
        <v>松山市鴨川1丁目8-5</v>
      </c>
      <c r="E135" s="4" t="str">
        <f>VLOOKUP(C135,確認責任者連絡先!$C$3:$F$80,4,FALSE)</f>
        <v>089-979-1640</v>
      </c>
      <c r="F135" s="4" t="s">
        <v>242</v>
      </c>
      <c r="G135" s="4" t="s">
        <v>242</v>
      </c>
      <c r="H135" s="2" t="s">
        <v>468</v>
      </c>
      <c r="I135" s="1" t="s">
        <v>934</v>
      </c>
      <c r="J135" s="131" t="s">
        <v>935</v>
      </c>
      <c r="K135" s="131" t="s">
        <v>242</v>
      </c>
      <c r="L135" s="3" t="s">
        <v>737</v>
      </c>
      <c r="M135" s="4" t="s">
        <v>290</v>
      </c>
      <c r="N135" s="2" t="s">
        <v>740</v>
      </c>
      <c r="O135" s="132">
        <v>46122</v>
      </c>
      <c r="P135" s="133">
        <v>46183</v>
      </c>
      <c r="Q135" s="113" t="s">
        <v>242</v>
      </c>
      <c r="R135" s="115" t="s">
        <v>242</v>
      </c>
      <c r="S135" s="113" t="s">
        <v>242</v>
      </c>
      <c r="T135" s="156" t="s">
        <v>242</v>
      </c>
    </row>
    <row r="136" spans="1:20" ht="47.5" customHeight="1" x14ac:dyDescent="0.2">
      <c r="A136" s="2" t="str">
        <f t="shared" ca="1" si="6"/>
        <v/>
      </c>
      <c r="B136" s="2">
        <v>134</v>
      </c>
      <c r="C136" s="1" t="s">
        <v>460</v>
      </c>
      <c r="D136" s="4" t="str">
        <f>VLOOKUP(C136,確認責任者連絡先!$C$3:$E$80,3,FALSE)</f>
        <v>松山市鴨川1丁目8-5</v>
      </c>
      <c r="E136" s="4" t="str">
        <f>VLOOKUP(C136,確認責任者連絡先!$C$3:$F$80,4,FALSE)</f>
        <v>089-979-1640</v>
      </c>
      <c r="F136" s="4" t="s">
        <v>242</v>
      </c>
      <c r="G136" s="4" t="s">
        <v>242</v>
      </c>
      <c r="H136" s="2" t="s">
        <v>468</v>
      </c>
      <c r="I136" s="1" t="s">
        <v>936</v>
      </c>
      <c r="J136" s="131" t="s">
        <v>937</v>
      </c>
      <c r="K136" s="131" t="s">
        <v>242</v>
      </c>
      <c r="L136" s="3" t="s">
        <v>741</v>
      </c>
      <c r="M136" s="4" t="s">
        <v>330</v>
      </c>
      <c r="N136" s="2" t="s">
        <v>740</v>
      </c>
      <c r="O136" s="132">
        <v>46152</v>
      </c>
      <c r="P136" s="133">
        <v>46341</v>
      </c>
      <c r="Q136" s="113" t="s">
        <v>242</v>
      </c>
      <c r="R136" s="115" t="s">
        <v>242</v>
      </c>
      <c r="S136" s="113" t="s">
        <v>242</v>
      </c>
      <c r="T136" s="156" t="s">
        <v>242</v>
      </c>
    </row>
    <row r="137" spans="1:20" ht="47.5" customHeight="1" x14ac:dyDescent="0.2">
      <c r="A137" s="2" t="str">
        <f t="shared" ca="1" si="6"/>
        <v>出荷中</v>
      </c>
      <c r="B137" s="2">
        <v>135</v>
      </c>
      <c r="C137" s="1" t="s">
        <v>460</v>
      </c>
      <c r="D137" s="4" t="str">
        <f>VLOOKUP(C137,確認責任者連絡先!$C$3:$E$80,3,FALSE)</f>
        <v>松山市鴨川1丁目8-5</v>
      </c>
      <c r="E137" s="4" t="str">
        <f>VLOOKUP(C137,確認責任者連絡先!$C$3:$F$80,4,FALSE)</f>
        <v>089-979-1640</v>
      </c>
      <c r="F137" s="4" t="s">
        <v>143</v>
      </c>
      <c r="G137" s="4" t="s">
        <v>397</v>
      </c>
      <c r="H137" s="2" t="s">
        <v>468</v>
      </c>
      <c r="I137" s="1" t="s">
        <v>938</v>
      </c>
      <c r="J137" s="131" t="s">
        <v>939</v>
      </c>
      <c r="K137" s="131" t="s">
        <v>1215</v>
      </c>
      <c r="L137" s="3" t="s">
        <v>737</v>
      </c>
      <c r="M137" s="4" t="s">
        <v>940</v>
      </c>
      <c r="N137" s="2" t="s">
        <v>740</v>
      </c>
      <c r="O137" s="132">
        <v>45948</v>
      </c>
      <c r="P137" s="133">
        <v>46112</v>
      </c>
      <c r="Q137" s="113">
        <v>1</v>
      </c>
      <c r="R137" s="115">
        <v>50.4</v>
      </c>
      <c r="S137" s="113">
        <v>18000</v>
      </c>
      <c r="T137" s="156" t="s">
        <v>1220</v>
      </c>
    </row>
    <row r="138" spans="1:20" ht="47.5" customHeight="1" x14ac:dyDescent="0.2">
      <c r="A138" s="2" t="str">
        <f t="shared" ca="1" si="6"/>
        <v>出荷中</v>
      </c>
      <c r="B138" s="2">
        <v>136</v>
      </c>
      <c r="C138" s="1" t="s">
        <v>460</v>
      </c>
      <c r="D138" s="4" t="str">
        <f>VLOOKUP(C138,確認責任者連絡先!$C$3:$E$80,3,FALSE)</f>
        <v>松山市鴨川1丁目8-5</v>
      </c>
      <c r="E138" s="4" t="str">
        <f>VLOOKUP(C138,確認責任者連絡先!$C$3:$F$80,4,FALSE)</f>
        <v>089-979-1640</v>
      </c>
      <c r="F138" s="4" t="s">
        <v>143</v>
      </c>
      <c r="G138" s="4" t="s">
        <v>1218</v>
      </c>
      <c r="H138" s="2" t="s">
        <v>468</v>
      </c>
      <c r="I138" s="1" t="s">
        <v>941</v>
      </c>
      <c r="J138" s="131" t="s">
        <v>942</v>
      </c>
      <c r="K138" s="131" t="s">
        <v>1216</v>
      </c>
      <c r="L138" s="3" t="s">
        <v>737</v>
      </c>
      <c r="M138" s="4" t="s">
        <v>290</v>
      </c>
      <c r="N138" s="2" t="s">
        <v>740</v>
      </c>
      <c r="O138" s="132">
        <v>46011</v>
      </c>
      <c r="P138" s="133">
        <v>46203</v>
      </c>
      <c r="Q138" s="113">
        <v>1</v>
      </c>
      <c r="R138" s="115">
        <v>10</v>
      </c>
      <c r="S138" s="113">
        <v>8000</v>
      </c>
      <c r="T138" s="156" t="s">
        <v>1201</v>
      </c>
    </row>
    <row r="139" spans="1:20" ht="47.5" customHeight="1" x14ac:dyDescent="0.2">
      <c r="A139" s="2" t="str">
        <f t="shared" ca="1" si="6"/>
        <v>出荷中</v>
      </c>
      <c r="B139" s="2">
        <v>137</v>
      </c>
      <c r="C139" s="1" t="s">
        <v>460</v>
      </c>
      <c r="D139" s="4" t="str">
        <f>VLOOKUP(C139,確認責任者連絡先!$C$3:$E$80,3,FALSE)</f>
        <v>松山市鴨川1丁目8-5</v>
      </c>
      <c r="E139" s="4" t="str">
        <f>VLOOKUP(C139,確認責任者連絡先!$C$3:$F$80,4,FALSE)</f>
        <v>089-979-1640</v>
      </c>
      <c r="F139" s="4" t="s">
        <v>143</v>
      </c>
      <c r="G139" s="4" t="s">
        <v>1219</v>
      </c>
      <c r="H139" s="2" t="s">
        <v>468</v>
      </c>
      <c r="I139" s="1" t="s">
        <v>943</v>
      </c>
      <c r="J139" s="131" t="s">
        <v>944</v>
      </c>
      <c r="K139" s="131" t="s">
        <v>1217</v>
      </c>
      <c r="L139" s="3" t="s">
        <v>737</v>
      </c>
      <c r="M139" s="4" t="s">
        <v>290</v>
      </c>
      <c r="N139" s="2" t="s">
        <v>498</v>
      </c>
      <c r="O139" s="132">
        <v>45962</v>
      </c>
      <c r="P139" s="133">
        <v>46198</v>
      </c>
      <c r="Q139" s="113">
        <v>1</v>
      </c>
      <c r="R139" s="115">
        <v>22</v>
      </c>
      <c r="S139" s="113">
        <v>14300</v>
      </c>
      <c r="T139" s="156" t="s">
        <v>1221</v>
      </c>
    </row>
    <row r="140" spans="1:20" ht="47.5" customHeight="1" x14ac:dyDescent="0.2">
      <c r="A140" s="2" t="str">
        <f t="shared" ca="1" si="6"/>
        <v>出荷中</v>
      </c>
      <c r="B140" s="2">
        <v>138</v>
      </c>
      <c r="C140" s="1" t="s">
        <v>460</v>
      </c>
      <c r="D140" s="4" t="str">
        <f>VLOOKUP(C140,確認責任者連絡先!$C$3:$E$80,3,FALSE)</f>
        <v>松山市鴨川1丁目8-5</v>
      </c>
      <c r="E140" s="4" t="str">
        <f>VLOOKUP(C140,確認責任者連絡先!$C$3:$F$80,4,FALSE)</f>
        <v>089-979-1640</v>
      </c>
      <c r="F140" s="4" t="s">
        <v>1225</v>
      </c>
      <c r="G140" s="4" t="s">
        <v>1226</v>
      </c>
      <c r="H140" s="2" t="s">
        <v>146</v>
      </c>
      <c r="I140" s="1" t="s">
        <v>587</v>
      </c>
      <c r="J140" s="131" t="s">
        <v>945</v>
      </c>
      <c r="K140" s="131" t="s">
        <v>1223</v>
      </c>
      <c r="L140" s="3" t="s">
        <v>150</v>
      </c>
      <c r="M140" s="4" t="s">
        <v>291</v>
      </c>
      <c r="N140" s="2" t="s">
        <v>148</v>
      </c>
      <c r="O140" s="132">
        <v>45981</v>
      </c>
      <c r="P140" s="133">
        <v>46078</v>
      </c>
      <c r="Q140" s="113">
        <v>1</v>
      </c>
      <c r="R140" s="115">
        <v>2</v>
      </c>
      <c r="S140" s="113">
        <v>400</v>
      </c>
      <c r="T140" s="156" t="s">
        <v>890</v>
      </c>
    </row>
    <row r="141" spans="1:20" ht="47.5" customHeight="1" x14ac:dyDescent="0.2">
      <c r="A141" s="2" t="str">
        <f t="shared" ca="1" si="6"/>
        <v>出荷中</v>
      </c>
      <c r="B141" s="2">
        <v>139</v>
      </c>
      <c r="C141" s="1" t="s">
        <v>460</v>
      </c>
      <c r="D141" s="4" t="str">
        <f>VLOOKUP(C141,確認責任者連絡先!$C$3:$E$80,3,FALSE)</f>
        <v>松山市鴨川1丁目8-5</v>
      </c>
      <c r="E141" s="4" t="str">
        <f>VLOOKUP(C141,確認責任者連絡先!$C$3:$F$80,4,FALSE)</f>
        <v>089-979-1640</v>
      </c>
      <c r="F141" s="4" t="s">
        <v>847</v>
      </c>
      <c r="G141" s="4" t="s">
        <v>848</v>
      </c>
      <c r="H141" s="2" t="s">
        <v>146</v>
      </c>
      <c r="I141" s="1" t="s">
        <v>587</v>
      </c>
      <c r="J141" s="131" t="s">
        <v>946</v>
      </c>
      <c r="K141" s="131" t="s">
        <v>1224</v>
      </c>
      <c r="L141" s="3" t="s">
        <v>150</v>
      </c>
      <c r="M141" s="4" t="s">
        <v>291</v>
      </c>
      <c r="N141" s="2" t="s">
        <v>148</v>
      </c>
      <c r="O141" s="132">
        <v>45992</v>
      </c>
      <c r="P141" s="133">
        <v>46112</v>
      </c>
      <c r="Q141" s="113">
        <v>1</v>
      </c>
      <c r="R141" s="115">
        <v>110.41</v>
      </c>
      <c r="S141" s="113">
        <v>16562</v>
      </c>
      <c r="T141" s="156" t="s">
        <v>1222</v>
      </c>
    </row>
    <row r="142" spans="1:20" ht="47.5" customHeight="1" x14ac:dyDescent="0.2">
      <c r="A142" s="2" t="str">
        <f t="shared" ca="1" si="6"/>
        <v/>
      </c>
      <c r="B142" s="2">
        <v>140</v>
      </c>
      <c r="C142" s="1" t="s">
        <v>460</v>
      </c>
      <c r="D142" s="4" t="str">
        <f>VLOOKUP(C142,確認責任者連絡先!$C$3:$E$80,3,FALSE)</f>
        <v>松山市鴨川1丁目8-5</v>
      </c>
      <c r="E142" s="4" t="str">
        <f>VLOOKUP(C142,確認責任者連絡先!$C$3:$F$80,4,FALSE)</f>
        <v>089-979-1640</v>
      </c>
      <c r="F142" s="69" t="s">
        <v>1285</v>
      </c>
      <c r="G142" s="69" t="s">
        <v>1286</v>
      </c>
      <c r="H142" s="2" t="s">
        <v>146</v>
      </c>
      <c r="I142" s="1" t="s">
        <v>947</v>
      </c>
      <c r="J142" s="131" t="s">
        <v>948</v>
      </c>
      <c r="K142" s="92" t="s">
        <v>1284</v>
      </c>
      <c r="L142" s="3" t="s">
        <v>213</v>
      </c>
      <c r="M142" s="4" t="s">
        <v>949</v>
      </c>
      <c r="N142" s="2" t="s">
        <v>233</v>
      </c>
      <c r="O142" s="132">
        <v>46037</v>
      </c>
      <c r="P142" s="133">
        <v>46112</v>
      </c>
      <c r="Q142" s="305">
        <v>1</v>
      </c>
      <c r="R142" s="306">
        <v>24.48</v>
      </c>
      <c r="S142" s="307">
        <v>8000</v>
      </c>
      <c r="T142" s="69" t="s">
        <v>1298</v>
      </c>
    </row>
    <row r="143" spans="1:20" ht="47.5" customHeight="1" x14ac:dyDescent="0.2">
      <c r="A143" s="2" t="str">
        <f t="shared" ca="1" si="6"/>
        <v/>
      </c>
      <c r="B143" s="2">
        <v>141</v>
      </c>
      <c r="C143" s="1" t="s">
        <v>254</v>
      </c>
      <c r="D143" s="4" t="str">
        <f>VLOOKUP(C143,確認責任者連絡先!$C$3:$E$80,3,FALSE)</f>
        <v>宇和島市寄松甲833-4</v>
      </c>
      <c r="E143" s="4" t="str">
        <f>VLOOKUP(C143,確認責任者連絡先!$C$3:$F$80,4,FALSE)</f>
        <v>0895-27-2335</v>
      </c>
      <c r="F143" s="4" t="s">
        <v>242</v>
      </c>
      <c r="G143" s="4" t="s">
        <v>242</v>
      </c>
      <c r="H143" s="2" t="s">
        <v>24</v>
      </c>
      <c r="I143" s="1" t="s">
        <v>950</v>
      </c>
      <c r="J143" s="131" t="s">
        <v>951</v>
      </c>
      <c r="K143" s="131" t="s">
        <v>242</v>
      </c>
      <c r="L143" s="3" t="s">
        <v>736</v>
      </c>
      <c r="M143" s="4" t="s">
        <v>291</v>
      </c>
      <c r="N143" s="2" t="s">
        <v>10</v>
      </c>
      <c r="O143" s="132">
        <v>46193</v>
      </c>
      <c r="P143" s="133">
        <v>46275</v>
      </c>
      <c r="Q143" s="113" t="s">
        <v>242</v>
      </c>
      <c r="R143" s="115" t="s">
        <v>242</v>
      </c>
      <c r="S143" s="113" t="s">
        <v>242</v>
      </c>
      <c r="T143" s="156" t="s">
        <v>242</v>
      </c>
    </row>
    <row r="144" spans="1:20" ht="47.5" customHeight="1" x14ac:dyDescent="0.2">
      <c r="A144" s="2" t="str">
        <f t="shared" ca="1" si="6"/>
        <v/>
      </c>
      <c r="B144" s="2">
        <v>142</v>
      </c>
      <c r="C144" s="1" t="s">
        <v>920</v>
      </c>
      <c r="D144" s="4" t="str">
        <f>VLOOKUP(C144,確認責任者連絡先!$C$3:$E$80,3,FALSE)</f>
        <v>喜多郡内子町寺村251-1</v>
      </c>
      <c r="E144" s="4" t="str">
        <f>VLOOKUP(C144,確認責任者連絡先!$C$3:$F$80,4,FALSE)</f>
        <v>0892-52-3023</v>
      </c>
      <c r="F144" s="4" t="s">
        <v>242</v>
      </c>
      <c r="G144" s="4" t="s">
        <v>242</v>
      </c>
      <c r="H144" s="2" t="s">
        <v>24</v>
      </c>
      <c r="I144" s="1" t="s">
        <v>383</v>
      </c>
      <c r="J144" s="131" t="s">
        <v>952</v>
      </c>
      <c r="K144" s="131" t="s">
        <v>242</v>
      </c>
      <c r="L144" s="3" t="s">
        <v>736</v>
      </c>
      <c r="M144" s="4" t="s">
        <v>291</v>
      </c>
      <c r="N144" s="2" t="s">
        <v>229</v>
      </c>
      <c r="O144" s="132">
        <v>46188</v>
      </c>
      <c r="P144" s="133">
        <v>46295</v>
      </c>
      <c r="Q144" s="113" t="s">
        <v>242</v>
      </c>
      <c r="R144" s="115" t="s">
        <v>242</v>
      </c>
      <c r="S144" s="113" t="s">
        <v>242</v>
      </c>
      <c r="T144" s="156" t="s">
        <v>242</v>
      </c>
    </row>
    <row r="145" spans="1:20" ht="47.5" customHeight="1" x14ac:dyDescent="0.2">
      <c r="A145" s="2" t="str">
        <f t="shared" ca="1" si="6"/>
        <v/>
      </c>
      <c r="B145" s="2">
        <v>143</v>
      </c>
      <c r="C145" s="1" t="s">
        <v>382</v>
      </c>
      <c r="D145" s="4" t="str">
        <f>VLOOKUP(C145,確認責任者連絡先!$C$3:$E$80,3,FALSE)</f>
        <v>今治市神宮甲844-5</v>
      </c>
      <c r="E145" s="4" t="str">
        <f>VLOOKUP(C145,確認責任者連絡先!$C$3:$F$80,4,FALSE)</f>
        <v>0898-31-3511</v>
      </c>
      <c r="F145" s="4" t="s">
        <v>242</v>
      </c>
      <c r="G145" s="4" t="s">
        <v>242</v>
      </c>
      <c r="H145" s="2" t="s">
        <v>24</v>
      </c>
      <c r="I145" s="1" t="s">
        <v>384</v>
      </c>
      <c r="J145" s="131" t="s">
        <v>953</v>
      </c>
      <c r="K145" s="131" t="s">
        <v>242</v>
      </c>
      <c r="L145" s="3" t="s">
        <v>737</v>
      </c>
      <c r="M145" s="4" t="s">
        <v>949</v>
      </c>
      <c r="N145" s="2" t="s">
        <v>227</v>
      </c>
      <c r="O145" s="132">
        <v>46296</v>
      </c>
      <c r="P145" s="133">
        <v>46418</v>
      </c>
      <c r="Q145" s="113" t="s">
        <v>242</v>
      </c>
      <c r="R145" s="115" t="s">
        <v>242</v>
      </c>
      <c r="S145" s="113" t="s">
        <v>242</v>
      </c>
      <c r="T145" s="156" t="s">
        <v>242</v>
      </c>
    </row>
    <row r="146" spans="1:20" ht="47.5" customHeight="1" x14ac:dyDescent="0.2">
      <c r="A146" s="2" t="str">
        <f t="shared" ca="1" si="6"/>
        <v/>
      </c>
      <c r="B146" s="2">
        <v>144</v>
      </c>
      <c r="C146" s="1" t="s">
        <v>1101</v>
      </c>
      <c r="D146" s="4" t="str">
        <f>VLOOKUP(C146,確認責任者連絡先!$C$3:$E$80,3,FALSE)</f>
        <v>今治市阿方甲246-1</v>
      </c>
      <c r="E146" s="4" t="str">
        <f>VLOOKUP(C146,確認責任者連絡先!$C$3:$F$80,4,FALSE)</f>
        <v>0898-34-1884</v>
      </c>
      <c r="F146" s="4" t="s">
        <v>242</v>
      </c>
      <c r="G146" s="4" t="s">
        <v>242</v>
      </c>
      <c r="H146" s="4" t="s">
        <v>466</v>
      </c>
      <c r="I146" s="1" t="s">
        <v>467</v>
      </c>
      <c r="J146" s="131" t="s">
        <v>1102</v>
      </c>
      <c r="K146" s="3" t="s">
        <v>242</v>
      </c>
      <c r="L146" s="4" t="s">
        <v>23</v>
      </c>
      <c r="M146" s="239" t="s">
        <v>1103</v>
      </c>
      <c r="N146" s="133" t="s">
        <v>22</v>
      </c>
      <c r="O146" s="132">
        <v>46296</v>
      </c>
      <c r="P146" s="133">
        <v>46326</v>
      </c>
      <c r="Q146" s="113" t="s">
        <v>242</v>
      </c>
      <c r="R146" s="115" t="s">
        <v>242</v>
      </c>
      <c r="S146" s="113" t="s">
        <v>242</v>
      </c>
      <c r="T146" s="156" t="s">
        <v>242</v>
      </c>
    </row>
    <row r="147" spans="1:20" ht="47.5" customHeight="1" x14ac:dyDescent="0.2">
      <c r="A147" s="2" t="str">
        <f t="shared" ca="1" si="6"/>
        <v/>
      </c>
      <c r="B147" s="2">
        <v>145</v>
      </c>
      <c r="C147" s="1" t="s">
        <v>1101</v>
      </c>
      <c r="D147" s="4" t="str">
        <f>VLOOKUP(C147,確認責任者連絡先!$C$3:$E$80,3,FALSE)</f>
        <v>今治市阿方甲246-1</v>
      </c>
      <c r="E147" s="4" t="str">
        <f>VLOOKUP(C147,確認責任者連絡先!$C$3:$F$80,4,FALSE)</f>
        <v>0898-34-1884</v>
      </c>
      <c r="F147" s="4" t="s">
        <v>143</v>
      </c>
      <c r="G147" s="4" t="s">
        <v>401</v>
      </c>
      <c r="H147" s="4" t="s">
        <v>468</v>
      </c>
      <c r="I147" s="1" t="s">
        <v>469</v>
      </c>
      <c r="J147" s="131" t="s">
        <v>1104</v>
      </c>
      <c r="K147" s="131" t="s">
        <v>1273</v>
      </c>
      <c r="L147" s="4" t="s">
        <v>23</v>
      </c>
      <c r="M147" s="239" t="s">
        <v>1103</v>
      </c>
      <c r="N147" s="133" t="s">
        <v>1105</v>
      </c>
      <c r="O147" s="132">
        <v>46063</v>
      </c>
      <c r="P147" s="133">
        <v>46326</v>
      </c>
      <c r="Q147" s="113">
        <v>1</v>
      </c>
      <c r="R147" s="115">
        <v>7</v>
      </c>
      <c r="S147" s="113">
        <v>1500</v>
      </c>
      <c r="T147" s="156" t="s">
        <v>398</v>
      </c>
    </row>
    <row r="148" spans="1:20" ht="47.5" customHeight="1" x14ac:dyDescent="0.2">
      <c r="A148" s="2" t="str">
        <f t="shared" ca="1" si="6"/>
        <v/>
      </c>
      <c r="B148" s="2">
        <v>146</v>
      </c>
      <c r="C148" s="1" t="s">
        <v>1101</v>
      </c>
      <c r="D148" s="4" t="str">
        <f>VLOOKUP(C148,確認責任者連絡先!$C$3:$E$80,3,FALSE)</f>
        <v>今治市阿方甲246-1</v>
      </c>
      <c r="E148" s="4" t="str">
        <f>VLOOKUP(C148,確認責任者連絡先!$C$3:$F$80,4,FALSE)</f>
        <v>0898-34-1884</v>
      </c>
      <c r="F148" s="4" t="s">
        <v>143</v>
      </c>
      <c r="G148" s="4" t="s">
        <v>1272</v>
      </c>
      <c r="H148" s="4" t="s">
        <v>468</v>
      </c>
      <c r="I148" s="1" t="s">
        <v>499</v>
      </c>
      <c r="J148" s="131" t="s">
        <v>1106</v>
      </c>
      <c r="K148" s="131" t="s">
        <v>1274</v>
      </c>
      <c r="L148" s="4" t="s">
        <v>23</v>
      </c>
      <c r="M148" s="239" t="s">
        <v>1107</v>
      </c>
      <c r="N148" s="133" t="s">
        <v>498</v>
      </c>
      <c r="O148" s="132">
        <v>46091</v>
      </c>
      <c r="P148" s="133">
        <v>46418</v>
      </c>
      <c r="Q148" s="113">
        <v>2</v>
      </c>
      <c r="R148" s="115">
        <v>4</v>
      </c>
      <c r="S148" s="113">
        <v>2800</v>
      </c>
      <c r="T148" s="156" t="s">
        <v>398</v>
      </c>
    </row>
    <row r="149" spans="1:20" ht="47.5" customHeight="1" x14ac:dyDescent="0.2">
      <c r="A149" s="2" t="str">
        <f t="shared" ca="1" si="6"/>
        <v/>
      </c>
      <c r="B149" s="2">
        <v>147</v>
      </c>
      <c r="C149" s="1" t="s">
        <v>1101</v>
      </c>
      <c r="D149" s="4" t="str">
        <f>VLOOKUP(C149,確認責任者連絡先!$C$3:$E$80,3,FALSE)</f>
        <v>今治市阿方甲246-1</v>
      </c>
      <c r="E149" s="4" t="str">
        <f>VLOOKUP(C149,確認責任者連絡先!$C$3:$F$80,4,FALSE)</f>
        <v>0898-34-1884</v>
      </c>
      <c r="F149" s="4" t="s">
        <v>143</v>
      </c>
      <c r="G149" s="4" t="s">
        <v>1272</v>
      </c>
      <c r="H149" s="4" t="s">
        <v>468</v>
      </c>
      <c r="I149" s="1" t="s">
        <v>501</v>
      </c>
      <c r="J149" s="131" t="s">
        <v>1108</v>
      </c>
      <c r="K149" s="131" t="s">
        <v>1275</v>
      </c>
      <c r="L149" s="4" t="s">
        <v>23</v>
      </c>
      <c r="M149" s="239" t="s">
        <v>1107</v>
      </c>
      <c r="N149" s="133" t="s">
        <v>498</v>
      </c>
      <c r="O149" s="132">
        <v>46068</v>
      </c>
      <c r="P149" s="133">
        <v>46418</v>
      </c>
      <c r="Q149" s="113">
        <v>2</v>
      </c>
      <c r="R149" s="115">
        <v>4</v>
      </c>
      <c r="S149" s="113">
        <v>2800</v>
      </c>
      <c r="T149" s="156" t="s">
        <v>398</v>
      </c>
    </row>
    <row r="150" spans="1:20" ht="47.5" customHeight="1" x14ac:dyDescent="0.2">
      <c r="A150" s="2" t="str">
        <f t="shared" ca="1" si="6"/>
        <v/>
      </c>
      <c r="B150" s="2">
        <v>148</v>
      </c>
      <c r="C150" s="1" t="s">
        <v>1101</v>
      </c>
      <c r="D150" s="4" t="str">
        <f>VLOOKUP(C150,確認責任者連絡先!$C$3:$E$80,3,FALSE)</f>
        <v>今治市阿方甲246-1</v>
      </c>
      <c r="E150" s="4" t="str">
        <f>VLOOKUP(C150,確認責任者連絡先!$C$3:$F$80,4,FALSE)</f>
        <v>0898-34-1884</v>
      </c>
      <c r="F150" s="4" t="s">
        <v>143</v>
      </c>
      <c r="G150" s="4" t="s">
        <v>1272</v>
      </c>
      <c r="H150" s="4" t="s">
        <v>468</v>
      </c>
      <c r="I150" s="1" t="s">
        <v>1109</v>
      </c>
      <c r="J150" s="131" t="s">
        <v>1110</v>
      </c>
      <c r="K150" s="131" t="s">
        <v>1276</v>
      </c>
      <c r="L150" s="4" t="s">
        <v>23</v>
      </c>
      <c r="M150" s="239" t="s">
        <v>1107</v>
      </c>
      <c r="N150" s="133" t="s">
        <v>498</v>
      </c>
      <c r="O150" s="132">
        <v>46068</v>
      </c>
      <c r="P150" s="133">
        <v>46418</v>
      </c>
      <c r="Q150" s="113">
        <v>2</v>
      </c>
      <c r="R150" s="115">
        <v>4</v>
      </c>
      <c r="S150" s="113">
        <v>2800</v>
      </c>
      <c r="T150" s="156" t="s">
        <v>398</v>
      </c>
    </row>
    <row r="151" spans="1:20" ht="47.5" customHeight="1" x14ac:dyDescent="0.2">
      <c r="A151" s="2" t="str">
        <f t="shared" ca="1" si="6"/>
        <v/>
      </c>
      <c r="B151" s="2">
        <v>149</v>
      </c>
      <c r="C151" s="1" t="s">
        <v>1101</v>
      </c>
      <c r="D151" s="4" t="str">
        <f>VLOOKUP(C151,確認責任者連絡先!$C$3:$E$80,3,FALSE)</f>
        <v>今治市阿方甲246-1</v>
      </c>
      <c r="E151" s="4" t="str">
        <f>VLOOKUP(C151,確認責任者連絡先!$C$3:$F$80,4,FALSE)</f>
        <v>0898-34-1884</v>
      </c>
      <c r="F151" s="69" t="s">
        <v>143</v>
      </c>
      <c r="G151" s="69" t="s">
        <v>1272</v>
      </c>
      <c r="H151" s="4" t="s">
        <v>468</v>
      </c>
      <c r="I151" s="1" t="s">
        <v>1111</v>
      </c>
      <c r="J151" s="131" t="s">
        <v>1112</v>
      </c>
      <c r="K151" s="92" t="s">
        <v>1283</v>
      </c>
      <c r="L151" s="4" t="s">
        <v>23</v>
      </c>
      <c r="M151" s="239" t="s">
        <v>1107</v>
      </c>
      <c r="N151" s="133" t="s">
        <v>498</v>
      </c>
      <c r="O151" s="132">
        <v>46068</v>
      </c>
      <c r="P151" s="133">
        <v>46418</v>
      </c>
      <c r="Q151" s="302">
        <v>2</v>
      </c>
      <c r="R151" s="303">
        <v>4</v>
      </c>
      <c r="S151" s="304">
        <v>2800</v>
      </c>
      <c r="T151" s="69" t="s">
        <v>398</v>
      </c>
    </row>
    <row r="152" spans="1:20" ht="47.5" customHeight="1" x14ac:dyDescent="0.2">
      <c r="A152" s="2" t="str">
        <f t="shared" ca="1" si="6"/>
        <v/>
      </c>
      <c r="B152" s="2">
        <v>150</v>
      </c>
      <c r="C152" s="1" t="s">
        <v>1113</v>
      </c>
      <c r="D152" s="4" t="str">
        <f>VLOOKUP(C152,確認責任者連絡先!$C$3:$E$80,3,FALSE)</f>
        <v>松山市中野町181</v>
      </c>
      <c r="E152" s="4" t="str">
        <f>VLOOKUP(C152,確認責任者連絡先!$C$3:$F$80,4,FALSE)</f>
        <v>089-948-8400</v>
      </c>
      <c r="F152" s="4" t="s">
        <v>242</v>
      </c>
      <c r="G152" s="4" t="s">
        <v>242</v>
      </c>
      <c r="H152" s="4" t="s">
        <v>236</v>
      </c>
      <c r="I152" s="1" t="s">
        <v>237</v>
      </c>
      <c r="J152" s="131" t="s">
        <v>1114</v>
      </c>
      <c r="K152" s="3" t="s">
        <v>242</v>
      </c>
      <c r="L152" s="4" t="s">
        <v>238</v>
      </c>
      <c r="M152" s="239" t="s">
        <v>1115</v>
      </c>
      <c r="N152" s="133" t="s">
        <v>239</v>
      </c>
      <c r="O152" s="132">
        <v>46137</v>
      </c>
      <c r="P152" s="133">
        <v>46501</v>
      </c>
      <c r="Q152" s="113" t="s">
        <v>242</v>
      </c>
      <c r="R152" s="115" t="s">
        <v>242</v>
      </c>
      <c r="S152" s="113" t="s">
        <v>242</v>
      </c>
      <c r="T152" s="156" t="s">
        <v>242</v>
      </c>
    </row>
    <row r="153" spans="1:20" ht="47.5" customHeight="1" x14ac:dyDescent="0.2">
      <c r="A153" s="2" t="str">
        <f t="shared" ca="1" si="6"/>
        <v/>
      </c>
      <c r="B153" s="2">
        <v>151</v>
      </c>
      <c r="C153" s="1" t="s">
        <v>440</v>
      </c>
      <c r="D153" s="4" t="str">
        <f>VLOOKUP(C153,確認責任者連絡先!$C$3:$E$80,3,FALSE)</f>
        <v>松山市八反地498</v>
      </c>
      <c r="E153" s="4" t="str">
        <f>VLOOKUP(C153,確認責任者連絡先!$C$3:$F$80,4,FALSE)</f>
        <v>089-946-9811</v>
      </c>
      <c r="F153" s="4" t="s">
        <v>242</v>
      </c>
      <c r="G153" s="4" t="s">
        <v>242</v>
      </c>
      <c r="H153" s="4" t="s">
        <v>234</v>
      </c>
      <c r="I153" s="1" t="s">
        <v>470</v>
      </c>
      <c r="J153" s="131" t="s">
        <v>1116</v>
      </c>
      <c r="K153" s="3" t="s">
        <v>242</v>
      </c>
      <c r="L153" s="4" t="s">
        <v>150</v>
      </c>
      <c r="M153" s="239" t="s">
        <v>291</v>
      </c>
      <c r="N153" s="133" t="s">
        <v>148</v>
      </c>
      <c r="O153" s="132">
        <v>46372</v>
      </c>
      <c r="P153" s="133">
        <v>46387</v>
      </c>
      <c r="Q153" s="113" t="s">
        <v>242</v>
      </c>
      <c r="R153" s="115" t="s">
        <v>242</v>
      </c>
      <c r="S153" s="113" t="s">
        <v>242</v>
      </c>
      <c r="T153" s="156" t="s">
        <v>242</v>
      </c>
    </row>
    <row r="154" spans="1:20" ht="47.5" customHeight="1" x14ac:dyDescent="0.2">
      <c r="A154" s="2" t="str">
        <f t="shared" ca="1" si="6"/>
        <v/>
      </c>
      <c r="B154" s="2">
        <v>152</v>
      </c>
      <c r="C154" s="1" t="s">
        <v>1117</v>
      </c>
      <c r="D154" s="4" t="str">
        <f>VLOOKUP(C154,確認責任者連絡先!$C$3:$E$80,3,FALSE)</f>
        <v>大洲市東大洲1911-1</v>
      </c>
      <c r="E154" s="4" t="str">
        <f>VLOOKUP(C154,確認責任者連絡先!$C$3:$F$80,4,FALSE)</f>
        <v>本社
0893-25-4333
松山営業所
089-983-3231</v>
      </c>
      <c r="F154" s="4" t="s">
        <v>242</v>
      </c>
      <c r="G154" s="4" t="s">
        <v>242</v>
      </c>
      <c r="H154" s="4" t="s">
        <v>151</v>
      </c>
      <c r="I154" s="1" t="s">
        <v>471</v>
      </c>
      <c r="J154" s="131" t="s">
        <v>1118</v>
      </c>
      <c r="K154" s="3" t="s">
        <v>242</v>
      </c>
      <c r="L154" s="4" t="s">
        <v>241</v>
      </c>
      <c r="M154" s="239" t="s">
        <v>330</v>
      </c>
      <c r="N154" s="133" t="s">
        <v>148</v>
      </c>
      <c r="O154" s="132">
        <v>46296</v>
      </c>
      <c r="P154" s="133">
        <v>46376</v>
      </c>
      <c r="Q154" s="113" t="s">
        <v>242</v>
      </c>
      <c r="R154" s="115" t="s">
        <v>242</v>
      </c>
      <c r="S154" s="113" t="s">
        <v>242</v>
      </c>
      <c r="T154" s="156" t="s">
        <v>242</v>
      </c>
    </row>
    <row r="155" spans="1:20" ht="47.5" customHeight="1" x14ac:dyDescent="0.2">
      <c r="A155" s="2" t="str">
        <f t="shared" ca="1" si="6"/>
        <v/>
      </c>
      <c r="B155" s="2">
        <v>153</v>
      </c>
      <c r="C155" s="1" t="s">
        <v>1117</v>
      </c>
      <c r="D155" s="4" t="str">
        <f>VLOOKUP(C155,確認責任者連絡先!$C$3:$E$80,3,FALSE)</f>
        <v>大洲市東大洲1911-1</v>
      </c>
      <c r="E155" s="4" t="str">
        <f>VLOOKUP(C155,確認責任者連絡先!$C$3:$F$80,4,FALSE)</f>
        <v>本社
0893-25-4333
松山営業所
089-983-3231</v>
      </c>
      <c r="F155" s="4" t="s">
        <v>242</v>
      </c>
      <c r="G155" s="4" t="s">
        <v>242</v>
      </c>
      <c r="H155" s="4" t="s">
        <v>151</v>
      </c>
      <c r="I155" s="1" t="s">
        <v>472</v>
      </c>
      <c r="J155" s="131" t="s">
        <v>1119</v>
      </c>
      <c r="K155" s="3" t="s">
        <v>242</v>
      </c>
      <c r="L155" s="4" t="s">
        <v>241</v>
      </c>
      <c r="M155" s="239" t="s">
        <v>330</v>
      </c>
      <c r="N155" s="133" t="s">
        <v>148</v>
      </c>
      <c r="O155" s="132">
        <v>46368</v>
      </c>
      <c r="P155" s="133">
        <v>46466</v>
      </c>
      <c r="Q155" s="113" t="s">
        <v>242</v>
      </c>
      <c r="R155" s="115" t="s">
        <v>242</v>
      </c>
      <c r="S155" s="113" t="s">
        <v>242</v>
      </c>
      <c r="T155" s="156" t="s">
        <v>242</v>
      </c>
    </row>
    <row r="156" spans="1:20" ht="47.5" customHeight="1" x14ac:dyDescent="0.2">
      <c r="A156" s="2" t="str">
        <f t="shared" ca="1" si="6"/>
        <v/>
      </c>
      <c r="B156" s="2">
        <v>154</v>
      </c>
      <c r="C156" s="1" t="s">
        <v>1117</v>
      </c>
      <c r="D156" s="4" t="str">
        <f>VLOOKUP(C156,確認責任者連絡先!$C$3:$E$80,3,FALSE)</f>
        <v>大洲市東大洲1911-1</v>
      </c>
      <c r="E156" s="4" t="str">
        <f>VLOOKUP(C156,確認責任者連絡先!$C$3:$F$80,4,FALSE)</f>
        <v>本社
0893-25-4333
松山営業所
089-983-3231</v>
      </c>
      <c r="F156" s="4" t="s">
        <v>242</v>
      </c>
      <c r="G156" s="4" t="s">
        <v>242</v>
      </c>
      <c r="H156" s="4" t="s">
        <v>151</v>
      </c>
      <c r="I156" s="1" t="s">
        <v>473</v>
      </c>
      <c r="J156" s="131" t="s">
        <v>1120</v>
      </c>
      <c r="K156" s="3" t="s">
        <v>242</v>
      </c>
      <c r="L156" s="4" t="s">
        <v>241</v>
      </c>
      <c r="M156" s="239" t="s">
        <v>330</v>
      </c>
      <c r="N156" s="133" t="s">
        <v>148</v>
      </c>
      <c r="O156" s="132">
        <v>46346</v>
      </c>
      <c r="P156" s="133">
        <v>46599</v>
      </c>
      <c r="Q156" s="113" t="s">
        <v>242</v>
      </c>
      <c r="R156" s="115" t="s">
        <v>242</v>
      </c>
      <c r="S156" s="113" t="s">
        <v>242</v>
      </c>
      <c r="T156" s="156" t="s">
        <v>242</v>
      </c>
    </row>
    <row r="157" spans="1:20" ht="47.5" customHeight="1" x14ac:dyDescent="0.2">
      <c r="A157" s="2" t="str">
        <f t="shared" ca="1" si="6"/>
        <v/>
      </c>
      <c r="B157" s="2">
        <v>155</v>
      </c>
      <c r="C157" s="1" t="s">
        <v>1117</v>
      </c>
      <c r="D157" s="4" t="str">
        <f>VLOOKUP(C157,確認責任者連絡先!$C$3:$E$80,3,FALSE)</f>
        <v>大洲市東大洲1911-1</v>
      </c>
      <c r="E157" s="4" t="str">
        <f>VLOOKUP(C157,確認責任者連絡先!$C$3:$F$80,4,FALSE)</f>
        <v>本社
0893-25-4333
松山営業所
089-983-3231</v>
      </c>
      <c r="F157" s="4" t="s">
        <v>242</v>
      </c>
      <c r="G157" s="4" t="s">
        <v>242</v>
      </c>
      <c r="H157" s="4" t="s">
        <v>151</v>
      </c>
      <c r="I157" s="1" t="s">
        <v>1121</v>
      </c>
      <c r="J157" s="131" t="s">
        <v>1122</v>
      </c>
      <c r="K157" s="3" t="s">
        <v>242</v>
      </c>
      <c r="L157" s="4" t="s">
        <v>241</v>
      </c>
      <c r="M157" s="239" t="s">
        <v>330</v>
      </c>
      <c r="N157" s="133" t="s">
        <v>148</v>
      </c>
      <c r="O157" s="132">
        <v>46341</v>
      </c>
      <c r="P157" s="133">
        <v>46538</v>
      </c>
      <c r="Q157" s="113" t="s">
        <v>242</v>
      </c>
      <c r="R157" s="115" t="s">
        <v>242</v>
      </c>
      <c r="S157" s="113" t="s">
        <v>242</v>
      </c>
      <c r="T157" s="156" t="s">
        <v>242</v>
      </c>
    </row>
    <row r="158" spans="1:20" ht="47.5" customHeight="1" x14ac:dyDescent="0.2">
      <c r="A158" s="2" t="str">
        <f t="shared" ca="1" si="6"/>
        <v/>
      </c>
      <c r="B158" s="2">
        <v>156</v>
      </c>
      <c r="C158" s="1" t="s">
        <v>1123</v>
      </c>
      <c r="D158" s="4" t="str">
        <f>VLOOKUP(C158,確認責任者連絡先!$C$3:$E$80,3,FALSE)</f>
        <v>松山市千舟町８丁目１２８－１</v>
      </c>
      <c r="E158" s="4" t="str">
        <f>VLOOKUP(C158,確認責任者連絡先!$C$3:$F$80,4,FALSE)</f>
        <v>089-943-2342</v>
      </c>
      <c r="F158" s="4" t="s">
        <v>242</v>
      </c>
      <c r="G158" s="4" t="s">
        <v>242</v>
      </c>
      <c r="H158" s="4" t="s">
        <v>234</v>
      </c>
      <c r="I158" s="1" t="s">
        <v>475</v>
      </c>
      <c r="J158" s="131" t="s">
        <v>1124</v>
      </c>
      <c r="K158" s="3" t="s">
        <v>242</v>
      </c>
      <c r="L158" s="4" t="s">
        <v>149</v>
      </c>
      <c r="M158" s="239" t="s">
        <v>289</v>
      </c>
      <c r="N158" s="133" t="s">
        <v>148</v>
      </c>
      <c r="O158" s="132">
        <v>46239</v>
      </c>
      <c r="P158" s="133">
        <v>46332</v>
      </c>
      <c r="Q158" s="113" t="s">
        <v>242</v>
      </c>
      <c r="R158" s="115" t="s">
        <v>242</v>
      </c>
      <c r="S158" s="113" t="s">
        <v>242</v>
      </c>
      <c r="T158" s="156" t="s">
        <v>242</v>
      </c>
    </row>
    <row r="159" spans="1:20" ht="47.5" customHeight="1" x14ac:dyDescent="0.2">
      <c r="A159" s="2" t="str">
        <f t="shared" ca="1" si="6"/>
        <v/>
      </c>
      <c r="B159" s="2">
        <v>157</v>
      </c>
      <c r="C159" s="1" t="s">
        <v>286</v>
      </c>
      <c r="D159" s="4" t="str">
        <f>VLOOKUP(C159,確認責任者連絡先!$C$3:$E$80,3,FALSE)</f>
        <v>伊予郡松前町大字北川原79-1</v>
      </c>
      <c r="E159" s="4" t="str">
        <f>VLOOKUP(C159,確認責任者連絡先!$C$3:$F$80,4,FALSE)</f>
        <v>089-971-7319</v>
      </c>
      <c r="F159" s="4" t="s">
        <v>242</v>
      </c>
      <c r="G159" s="4" t="s">
        <v>242</v>
      </c>
      <c r="H159" s="4" t="s">
        <v>146</v>
      </c>
      <c r="I159" s="1" t="s">
        <v>476</v>
      </c>
      <c r="J159" s="131" t="s">
        <v>1125</v>
      </c>
      <c r="K159" s="3" t="s">
        <v>242</v>
      </c>
      <c r="L159" s="4" t="s">
        <v>235</v>
      </c>
      <c r="M159" s="239" t="s">
        <v>1126</v>
      </c>
      <c r="N159" s="133" t="s">
        <v>240</v>
      </c>
      <c r="O159" s="132">
        <v>46129</v>
      </c>
      <c r="P159" s="133">
        <v>46356</v>
      </c>
      <c r="Q159" s="113" t="s">
        <v>242</v>
      </c>
      <c r="R159" s="115" t="s">
        <v>242</v>
      </c>
      <c r="S159" s="113" t="s">
        <v>242</v>
      </c>
      <c r="T159" s="156" t="s">
        <v>242</v>
      </c>
    </row>
    <row r="160" spans="1:20" ht="47.5" customHeight="1" x14ac:dyDescent="0.2">
      <c r="A160" s="2" t="str">
        <f t="shared" ca="1" si="6"/>
        <v/>
      </c>
      <c r="B160" s="2">
        <v>158</v>
      </c>
      <c r="C160" s="1" t="s">
        <v>286</v>
      </c>
      <c r="D160" s="4" t="str">
        <f>VLOOKUP(C160,確認責任者連絡先!$C$3:$E$80,3,FALSE)</f>
        <v>伊予郡松前町大字北川原79-1</v>
      </c>
      <c r="E160" s="4" t="str">
        <f>VLOOKUP(C160,確認責任者連絡先!$C$3:$F$80,4,FALSE)</f>
        <v>089-971-7319</v>
      </c>
      <c r="F160" s="4" t="s">
        <v>242</v>
      </c>
      <c r="G160" s="4" t="s">
        <v>242</v>
      </c>
      <c r="H160" s="4" t="s">
        <v>146</v>
      </c>
      <c r="I160" s="1" t="s">
        <v>477</v>
      </c>
      <c r="J160" s="131" t="s">
        <v>1127</v>
      </c>
      <c r="K160" s="3" t="s">
        <v>242</v>
      </c>
      <c r="L160" s="4" t="s">
        <v>235</v>
      </c>
      <c r="M160" s="239" t="s">
        <v>1126</v>
      </c>
      <c r="N160" s="133" t="s">
        <v>240</v>
      </c>
      <c r="O160" s="132">
        <v>46168</v>
      </c>
      <c r="P160" s="133">
        <v>46387</v>
      </c>
      <c r="Q160" s="113" t="s">
        <v>242</v>
      </c>
      <c r="R160" s="115" t="s">
        <v>242</v>
      </c>
      <c r="S160" s="113" t="s">
        <v>242</v>
      </c>
      <c r="T160" s="156" t="s">
        <v>242</v>
      </c>
    </row>
    <row r="161" spans="1:20" ht="47.5" customHeight="1" x14ac:dyDescent="0.2">
      <c r="A161" s="2" t="str">
        <f t="shared" ca="1" si="6"/>
        <v/>
      </c>
      <c r="B161" s="2">
        <v>159</v>
      </c>
      <c r="C161" s="1" t="s">
        <v>286</v>
      </c>
      <c r="D161" s="4" t="str">
        <f>VLOOKUP(C161,確認責任者連絡先!$C$3:$E$80,3,FALSE)</f>
        <v>伊予郡松前町大字北川原79-1</v>
      </c>
      <c r="E161" s="4" t="str">
        <f>VLOOKUP(C161,確認責任者連絡先!$C$3:$F$80,4,FALSE)</f>
        <v>089-971-7319</v>
      </c>
      <c r="F161" s="4" t="s">
        <v>242</v>
      </c>
      <c r="G161" s="4" t="s">
        <v>242</v>
      </c>
      <c r="H161" s="4" t="s">
        <v>146</v>
      </c>
      <c r="I161" s="1" t="s">
        <v>478</v>
      </c>
      <c r="J161" s="131" t="s">
        <v>1128</v>
      </c>
      <c r="K161" s="3" t="s">
        <v>242</v>
      </c>
      <c r="L161" s="4" t="s">
        <v>235</v>
      </c>
      <c r="M161" s="239" t="s">
        <v>1126</v>
      </c>
      <c r="N161" s="133" t="s">
        <v>233</v>
      </c>
      <c r="O161" s="132">
        <v>46168</v>
      </c>
      <c r="P161" s="133">
        <v>46531</v>
      </c>
      <c r="Q161" s="113" t="s">
        <v>242</v>
      </c>
      <c r="R161" s="115" t="s">
        <v>242</v>
      </c>
      <c r="S161" s="113" t="s">
        <v>242</v>
      </c>
      <c r="T161" s="156" t="s">
        <v>242</v>
      </c>
    </row>
    <row r="162" spans="1:20" ht="47.5" customHeight="1" x14ac:dyDescent="0.2">
      <c r="A162" s="2" t="str">
        <f t="shared" ca="1" si="6"/>
        <v/>
      </c>
      <c r="B162" s="2">
        <v>160</v>
      </c>
      <c r="C162" s="1" t="s">
        <v>460</v>
      </c>
      <c r="D162" s="4" t="str">
        <f>VLOOKUP(C162,確認責任者連絡先!$C$3:$E$80,3,FALSE)</f>
        <v>松山市鴨川1丁目8-5</v>
      </c>
      <c r="E162" s="4" t="str">
        <f>VLOOKUP(C162,確認責任者連絡先!$C$3:$F$80,4,FALSE)</f>
        <v>089-979-1640</v>
      </c>
      <c r="F162" s="4" t="s">
        <v>242</v>
      </c>
      <c r="G162" s="4" t="s">
        <v>242</v>
      </c>
      <c r="H162" s="4" t="s">
        <v>234</v>
      </c>
      <c r="I162" s="1" t="s">
        <v>479</v>
      </c>
      <c r="J162" s="131" t="s">
        <v>1129</v>
      </c>
      <c r="K162" s="3" t="s">
        <v>242</v>
      </c>
      <c r="L162" s="4" t="s">
        <v>235</v>
      </c>
      <c r="M162" s="239" t="s">
        <v>1130</v>
      </c>
      <c r="N162" s="133" t="s">
        <v>148</v>
      </c>
      <c r="O162" s="132">
        <v>46397</v>
      </c>
      <c r="P162" s="133">
        <v>46446</v>
      </c>
      <c r="Q162" s="113" t="s">
        <v>242</v>
      </c>
      <c r="R162" s="115" t="s">
        <v>242</v>
      </c>
      <c r="S162" s="113" t="s">
        <v>242</v>
      </c>
      <c r="T162" s="156" t="s">
        <v>242</v>
      </c>
    </row>
    <row r="163" spans="1:20" ht="47.5" customHeight="1" x14ac:dyDescent="0.2">
      <c r="A163" s="2" t="str">
        <f t="shared" ca="1" si="6"/>
        <v/>
      </c>
      <c r="B163" s="2">
        <v>161</v>
      </c>
      <c r="C163" s="1" t="s">
        <v>1131</v>
      </c>
      <c r="D163" s="4" t="str">
        <f>VLOOKUP(C163,確認責任者連絡先!$C$3:$E$80,3,FALSE)</f>
        <v>宇和島市寄松甲833-4</v>
      </c>
      <c r="E163" s="4" t="str">
        <f>VLOOKUP(C163,確認責任者連絡先!$C$3:$F$80,4,FALSE)</f>
        <v>0895-27-2335</v>
      </c>
      <c r="F163" s="4" t="s">
        <v>242</v>
      </c>
      <c r="G163" s="4" t="s">
        <v>242</v>
      </c>
      <c r="H163" s="4" t="s">
        <v>24</v>
      </c>
      <c r="I163" s="1" t="s">
        <v>1132</v>
      </c>
      <c r="J163" s="131" t="s">
        <v>1133</v>
      </c>
      <c r="K163" s="3" t="s">
        <v>242</v>
      </c>
      <c r="L163" s="4" t="s">
        <v>23</v>
      </c>
      <c r="M163" s="239" t="s">
        <v>1134</v>
      </c>
      <c r="N163" s="133" t="s">
        <v>10</v>
      </c>
      <c r="O163" s="132">
        <v>46296</v>
      </c>
      <c r="P163" s="133">
        <v>46407</v>
      </c>
      <c r="Q163" s="113" t="s">
        <v>242</v>
      </c>
      <c r="R163" s="115" t="s">
        <v>242</v>
      </c>
      <c r="S163" s="113" t="s">
        <v>242</v>
      </c>
      <c r="T163" s="156" t="s">
        <v>242</v>
      </c>
    </row>
    <row r="164" spans="1:20" ht="47.5" customHeight="1" x14ac:dyDescent="0.2">
      <c r="A164" s="2" t="str">
        <f t="shared" ca="1" si="6"/>
        <v/>
      </c>
      <c r="B164" s="2">
        <v>162</v>
      </c>
      <c r="C164" s="1" t="s">
        <v>1135</v>
      </c>
      <c r="D164" s="4" t="str">
        <f>VLOOKUP(C164,確認責任者連絡先!$C$3:$E$80,3,FALSE)</f>
        <v>西宇和郡伊方町中之浜616</v>
      </c>
      <c r="E164" s="4" t="str">
        <f>VLOOKUP(C164,確認責任者連絡先!$C$3:$F$80,4,FALSE)</f>
        <v>0894-38-0182</v>
      </c>
      <c r="F164" s="4" t="s">
        <v>242</v>
      </c>
      <c r="G164" s="4" t="s">
        <v>242</v>
      </c>
      <c r="H164" s="4" t="s">
        <v>24</v>
      </c>
      <c r="I164" s="1" t="s">
        <v>1136</v>
      </c>
      <c r="J164" s="131" t="s">
        <v>1137</v>
      </c>
      <c r="K164" s="3" t="s">
        <v>242</v>
      </c>
      <c r="L164" s="4" t="s">
        <v>23</v>
      </c>
      <c r="M164" s="239" t="s">
        <v>1103</v>
      </c>
      <c r="N164" s="133" t="s">
        <v>232</v>
      </c>
      <c r="O164" s="132">
        <v>46327</v>
      </c>
      <c r="P164" s="133">
        <v>46387</v>
      </c>
      <c r="Q164" s="113" t="s">
        <v>242</v>
      </c>
      <c r="R164" s="115" t="s">
        <v>242</v>
      </c>
      <c r="S164" s="113" t="s">
        <v>242</v>
      </c>
      <c r="T164" s="156" t="s">
        <v>242</v>
      </c>
    </row>
    <row r="165" spans="1:20" ht="47.5" customHeight="1" x14ac:dyDescent="0.2">
      <c r="A165" s="2" t="str">
        <f t="shared" ca="1" si="6"/>
        <v/>
      </c>
      <c r="B165" s="2">
        <v>163</v>
      </c>
      <c r="C165" s="1" t="s">
        <v>1138</v>
      </c>
      <c r="D165" s="4" t="str">
        <f>VLOOKUP(C165,確認責任者連絡先!$C$3:$E$80,3,FALSE)</f>
        <v>宇和島市栄町港3丁目303</v>
      </c>
      <c r="E165" s="4" t="str">
        <f>VLOOKUP(C165,確認責任者連絡先!$C$3:$F$80,4,FALSE)</f>
        <v>0895-22-8111</v>
      </c>
      <c r="F165" s="4" t="s">
        <v>242</v>
      </c>
      <c r="G165" s="4" t="s">
        <v>242</v>
      </c>
      <c r="H165" s="4" t="s">
        <v>24</v>
      </c>
      <c r="I165" s="1" t="s">
        <v>481</v>
      </c>
      <c r="J165" s="131" t="s">
        <v>1139</v>
      </c>
      <c r="K165" s="3" t="s">
        <v>242</v>
      </c>
      <c r="L165" s="4" t="s">
        <v>1140</v>
      </c>
      <c r="M165" s="239" t="s">
        <v>1096</v>
      </c>
      <c r="N165" s="133" t="s">
        <v>10</v>
      </c>
      <c r="O165" s="132">
        <v>46346</v>
      </c>
      <c r="P165" s="133">
        <v>46477</v>
      </c>
      <c r="Q165" s="113" t="s">
        <v>242</v>
      </c>
      <c r="R165" s="115" t="s">
        <v>242</v>
      </c>
      <c r="S165" s="113" t="s">
        <v>242</v>
      </c>
      <c r="T165" s="156" t="s">
        <v>242</v>
      </c>
    </row>
    <row r="166" spans="1:20" ht="47.5" customHeight="1" x14ac:dyDescent="0.2">
      <c r="A166" s="2" t="str">
        <f t="shared" ca="1" si="6"/>
        <v/>
      </c>
      <c r="B166" s="2">
        <v>164</v>
      </c>
      <c r="C166" s="1" t="s">
        <v>1141</v>
      </c>
      <c r="D166" s="4" t="str">
        <f>VLOOKUP(C166,確認責任者連絡先!$C$3:$E$80,3,FALSE)</f>
        <v>西予市宇和町卯之町4-190-1</v>
      </c>
      <c r="E166" s="4" t="str">
        <f>VLOOKUP(C166,確認責任者連絡先!$C$3:$F$80,4,FALSE)</f>
        <v>0894-62-1321</v>
      </c>
      <c r="F166" s="4" t="s">
        <v>242</v>
      </c>
      <c r="G166" s="4" t="s">
        <v>242</v>
      </c>
      <c r="H166" s="4" t="s">
        <v>24</v>
      </c>
      <c r="I166" s="1" t="s">
        <v>1142</v>
      </c>
      <c r="J166" s="131" t="s">
        <v>1143</v>
      </c>
      <c r="K166" s="3" t="s">
        <v>242</v>
      </c>
      <c r="L166" s="4" t="s">
        <v>1144</v>
      </c>
      <c r="M166" s="239" t="s">
        <v>1145</v>
      </c>
      <c r="N166" s="133" t="s">
        <v>10</v>
      </c>
      <c r="O166" s="132">
        <v>46286</v>
      </c>
      <c r="P166" s="133">
        <v>46366</v>
      </c>
      <c r="Q166" s="113" t="s">
        <v>242</v>
      </c>
      <c r="R166" s="115" t="s">
        <v>242</v>
      </c>
      <c r="S166" s="113" t="s">
        <v>242</v>
      </c>
      <c r="T166" s="156" t="s">
        <v>242</v>
      </c>
    </row>
    <row r="167" spans="1:20" ht="47.5" customHeight="1" x14ac:dyDescent="0.2">
      <c r="A167" s="2" t="str">
        <f t="shared" ref="A167:A184" ca="1" si="7">IF(NOW()&gt;O167,IF(NOW()&lt;P167,"出荷中","終了"),"")</f>
        <v/>
      </c>
      <c r="B167" s="2">
        <v>165</v>
      </c>
      <c r="C167" s="1" t="s">
        <v>1141</v>
      </c>
      <c r="D167" s="4" t="str">
        <f>VLOOKUP(C167,確認責任者連絡先!$C$3:$E$80,3,FALSE)</f>
        <v>西予市宇和町卯之町4-190-1</v>
      </c>
      <c r="E167" s="4" t="str">
        <f>VLOOKUP(C167,確認責任者連絡先!$C$3:$F$80,4,FALSE)</f>
        <v>0894-62-1321</v>
      </c>
      <c r="F167" s="4" t="s">
        <v>242</v>
      </c>
      <c r="G167" s="4" t="s">
        <v>242</v>
      </c>
      <c r="H167" s="4" t="s">
        <v>24</v>
      </c>
      <c r="I167" s="88" t="s">
        <v>1146</v>
      </c>
      <c r="J167" s="131" t="s">
        <v>1147</v>
      </c>
      <c r="K167" s="3" t="s">
        <v>242</v>
      </c>
      <c r="L167" s="4" t="s">
        <v>1144</v>
      </c>
      <c r="M167" s="239" t="s">
        <v>1145</v>
      </c>
      <c r="N167" s="133" t="s">
        <v>10</v>
      </c>
      <c r="O167" s="132">
        <v>46372</v>
      </c>
      <c r="P167" s="133">
        <v>46517</v>
      </c>
      <c r="Q167" s="113" t="s">
        <v>242</v>
      </c>
      <c r="R167" s="115" t="s">
        <v>242</v>
      </c>
      <c r="S167" s="113" t="s">
        <v>242</v>
      </c>
      <c r="T167" s="156" t="s">
        <v>242</v>
      </c>
    </row>
    <row r="168" spans="1:20" ht="47.5" customHeight="1" x14ac:dyDescent="0.2">
      <c r="A168" s="2" t="str">
        <f t="shared" ca="1" si="7"/>
        <v/>
      </c>
      <c r="B168" s="2">
        <v>166</v>
      </c>
      <c r="C168" s="1" t="s">
        <v>1148</v>
      </c>
      <c r="D168" s="4" t="str">
        <f>VLOOKUP(C168,確認責任者連絡先!$C$3:$E$80,3,FALSE)</f>
        <v>宇和郡鬼北町大字近永942番地</v>
      </c>
      <c r="E168" s="4" t="str">
        <f>VLOOKUP(C168,確認責任者連絡先!$C$3:$F$80,4,FALSE)</f>
        <v>0895-45-1241</v>
      </c>
      <c r="F168" s="4" t="s">
        <v>242</v>
      </c>
      <c r="G168" s="4" t="s">
        <v>242</v>
      </c>
      <c r="H168" s="4" t="s">
        <v>1149</v>
      </c>
      <c r="I168" s="1" t="s">
        <v>1150</v>
      </c>
      <c r="J168" s="131" t="s">
        <v>1151</v>
      </c>
      <c r="K168" s="3" t="s">
        <v>242</v>
      </c>
      <c r="L168" s="4" t="s">
        <v>1144</v>
      </c>
      <c r="M168" s="239" t="s">
        <v>1145</v>
      </c>
      <c r="N168" s="133" t="s">
        <v>27</v>
      </c>
      <c r="O168" s="132">
        <v>46171</v>
      </c>
      <c r="P168" s="133">
        <v>46178</v>
      </c>
      <c r="Q168" s="113" t="s">
        <v>242</v>
      </c>
      <c r="R168" s="115" t="s">
        <v>242</v>
      </c>
      <c r="S168" s="113" t="s">
        <v>242</v>
      </c>
      <c r="T168" s="156" t="s">
        <v>242</v>
      </c>
    </row>
    <row r="169" spans="1:20" ht="47.5" customHeight="1" x14ac:dyDescent="0.2">
      <c r="A169" s="2" t="str">
        <f t="shared" ca="1" si="7"/>
        <v/>
      </c>
      <c r="B169" s="2">
        <v>167</v>
      </c>
      <c r="C169" s="215" t="s">
        <v>1227</v>
      </c>
      <c r="D169" s="69" t="str">
        <f>VLOOKUP(C169,[2]確認責任者連絡先!$C$3:$E$61,3,FALSE)</f>
        <v>松山市鴨川1丁目8-5</v>
      </c>
      <c r="E169" s="69" t="str">
        <f>VLOOKUP(C169,[2]確認責任者連絡先!$C$3:$F$61,4,FALSE)</f>
        <v>089-979-1640</v>
      </c>
      <c r="F169" s="287" t="s">
        <v>242</v>
      </c>
      <c r="G169" s="287" t="s">
        <v>242</v>
      </c>
      <c r="H169" s="288" t="s">
        <v>1228</v>
      </c>
      <c r="I169" s="289" t="s">
        <v>1229</v>
      </c>
      <c r="J169" s="92" t="s">
        <v>1230</v>
      </c>
      <c r="K169" s="287" t="s">
        <v>242</v>
      </c>
      <c r="L169" s="290" t="s">
        <v>765</v>
      </c>
      <c r="M169" s="215" t="s">
        <v>1231</v>
      </c>
      <c r="N169" s="291" t="s">
        <v>1232</v>
      </c>
      <c r="O169" s="228">
        <v>46351</v>
      </c>
      <c r="P169" s="228">
        <v>46402</v>
      </c>
      <c r="Q169" s="292" t="s">
        <v>245</v>
      </c>
      <c r="R169" s="292" t="s">
        <v>245</v>
      </c>
      <c r="S169" s="292" t="s">
        <v>245</v>
      </c>
      <c r="T169" s="292" t="s">
        <v>245</v>
      </c>
    </row>
    <row r="170" spans="1:20" ht="47.5" customHeight="1" x14ac:dyDescent="0.2">
      <c r="A170" s="2" t="str">
        <f t="shared" ca="1" si="7"/>
        <v/>
      </c>
      <c r="B170" s="2">
        <v>168</v>
      </c>
      <c r="C170" s="215" t="s">
        <v>1227</v>
      </c>
      <c r="D170" s="69" t="str">
        <f>VLOOKUP(C170,[2]確認責任者連絡先!$C$3:$E$61,3,FALSE)</f>
        <v>松山市鴨川1丁目8-5</v>
      </c>
      <c r="E170" s="69" t="str">
        <f>VLOOKUP(C170,[2]確認責任者連絡先!$C$3:$F$61,4,FALSE)</f>
        <v>089-979-1640</v>
      </c>
      <c r="F170" s="287" t="s">
        <v>242</v>
      </c>
      <c r="G170" s="287" t="s">
        <v>242</v>
      </c>
      <c r="H170" s="288" t="s">
        <v>1228</v>
      </c>
      <c r="I170" s="170" t="s">
        <v>1233</v>
      </c>
      <c r="J170" s="92" t="s">
        <v>1234</v>
      </c>
      <c r="K170" s="287" t="s">
        <v>242</v>
      </c>
      <c r="L170" s="69" t="s">
        <v>765</v>
      </c>
      <c r="M170" s="215" t="s">
        <v>1231</v>
      </c>
      <c r="N170" s="180" t="s">
        <v>1232</v>
      </c>
      <c r="O170" s="214">
        <v>46204</v>
      </c>
      <c r="P170" s="214">
        <v>46477</v>
      </c>
      <c r="Q170" s="292" t="s">
        <v>245</v>
      </c>
      <c r="R170" s="292" t="s">
        <v>245</v>
      </c>
      <c r="S170" s="292" t="s">
        <v>245</v>
      </c>
      <c r="T170" s="292" t="s">
        <v>245</v>
      </c>
    </row>
    <row r="171" spans="1:20" ht="47.5" customHeight="1" x14ac:dyDescent="0.2">
      <c r="A171" s="2" t="str">
        <f t="shared" ca="1" si="7"/>
        <v/>
      </c>
      <c r="B171" s="2">
        <v>169</v>
      </c>
      <c r="C171" s="215" t="s">
        <v>1235</v>
      </c>
      <c r="D171" s="69" t="str">
        <f>VLOOKUP(C171,[2]確認責任者連絡先!$C$3:$E$61,3,FALSE)</f>
        <v>今治市阿方甲246-1</v>
      </c>
      <c r="E171" s="69" t="str">
        <f>VLOOKUP(C171,[2]確認責任者連絡先!$C$3:$F$61,4,FALSE)</f>
        <v>0898-34-1884</v>
      </c>
      <c r="F171" s="287" t="s">
        <v>242</v>
      </c>
      <c r="G171" s="287" t="s">
        <v>242</v>
      </c>
      <c r="H171" s="288" t="s">
        <v>1228</v>
      </c>
      <c r="I171" s="289" t="s">
        <v>1236</v>
      </c>
      <c r="J171" s="92" t="s">
        <v>1237</v>
      </c>
      <c r="K171" s="287" t="s">
        <v>242</v>
      </c>
      <c r="L171" s="290" t="s">
        <v>765</v>
      </c>
      <c r="M171" s="215" t="s">
        <v>1231</v>
      </c>
      <c r="N171" s="180" t="s">
        <v>1238</v>
      </c>
      <c r="O171" s="228">
        <v>46327</v>
      </c>
      <c r="P171" s="228">
        <v>46387</v>
      </c>
      <c r="Q171" s="292" t="s">
        <v>245</v>
      </c>
      <c r="R171" s="292" t="s">
        <v>245</v>
      </c>
      <c r="S171" s="292" t="s">
        <v>245</v>
      </c>
      <c r="T171" s="292" t="s">
        <v>245</v>
      </c>
    </row>
    <row r="172" spans="1:20" ht="47.5" customHeight="1" x14ac:dyDescent="0.2">
      <c r="A172" s="2" t="str">
        <f t="shared" ca="1" si="7"/>
        <v/>
      </c>
      <c r="B172" s="2">
        <v>170</v>
      </c>
      <c r="C172" s="215" t="s">
        <v>1235</v>
      </c>
      <c r="D172" s="69" t="str">
        <f>VLOOKUP(C172,[2]確認責任者連絡先!$C$3:$E$61,3,FALSE)</f>
        <v>今治市阿方甲246-1</v>
      </c>
      <c r="E172" s="69" t="str">
        <f>VLOOKUP(C172,[2]確認責任者連絡先!$C$3:$F$61,4,FALSE)</f>
        <v>0898-34-1884</v>
      </c>
      <c r="F172" s="287" t="s">
        <v>242</v>
      </c>
      <c r="G172" s="287" t="s">
        <v>242</v>
      </c>
      <c r="H172" s="288" t="s">
        <v>1228</v>
      </c>
      <c r="I172" s="15" t="s">
        <v>1239</v>
      </c>
      <c r="J172" s="92" t="s">
        <v>1240</v>
      </c>
      <c r="K172" s="287" t="s">
        <v>242</v>
      </c>
      <c r="L172" s="290" t="s">
        <v>765</v>
      </c>
      <c r="M172" s="215" t="s">
        <v>1241</v>
      </c>
      <c r="N172" s="180" t="s">
        <v>1238</v>
      </c>
      <c r="O172" s="228">
        <v>46327</v>
      </c>
      <c r="P172" s="228">
        <v>46402</v>
      </c>
      <c r="Q172" s="292" t="s">
        <v>245</v>
      </c>
      <c r="R172" s="292" t="s">
        <v>245</v>
      </c>
      <c r="S172" s="292" t="s">
        <v>245</v>
      </c>
      <c r="T172" s="292" t="s">
        <v>245</v>
      </c>
    </row>
    <row r="173" spans="1:20" ht="47.5" customHeight="1" x14ac:dyDescent="0.2">
      <c r="A173" s="2" t="str">
        <f t="shared" ca="1" si="7"/>
        <v/>
      </c>
      <c r="B173" s="2">
        <v>171</v>
      </c>
      <c r="C173" s="215" t="s">
        <v>1235</v>
      </c>
      <c r="D173" s="69" t="str">
        <f>VLOOKUP(C173,[2]確認責任者連絡先!$C$3:$E$61,3,FALSE)</f>
        <v>今治市阿方甲246-1</v>
      </c>
      <c r="E173" s="69" t="str">
        <f>VLOOKUP(C173,[2]確認責任者連絡先!$C$3:$F$61,4,FALSE)</f>
        <v>0898-34-1884</v>
      </c>
      <c r="F173" s="287" t="s">
        <v>242</v>
      </c>
      <c r="G173" s="287" t="s">
        <v>242</v>
      </c>
      <c r="H173" s="293" t="s">
        <v>371</v>
      </c>
      <c r="I173" s="15" t="s">
        <v>1242</v>
      </c>
      <c r="J173" s="92" t="s">
        <v>1243</v>
      </c>
      <c r="K173" s="287" t="s">
        <v>242</v>
      </c>
      <c r="L173" s="290" t="s">
        <v>765</v>
      </c>
      <c r="M173" s="215" t="s">
        <v>1241</v>
      </c>
      <c r="N173" s="180" t="s">
        <v>1244</v>
      </c>
      <c r="O173" s="228">
        <v>46091</v>
      </c>
      <c r="P173" s="228">
        <v>46418</v>
      </c>
      <c r="Q173" s="292" t="s">
        <v>245</v>
      </c>
      <c r="R173" s="292" t="s">
        <v>245</v>
      </c>
      <c r="S173" s="292" t="s">
        <v>245</v>
      </c>
      <c r="T173" s="292" t="s">
        <v>245</v>
      </c>
    </row>
    <row r="174" spans="1:20" ht="47.5" customHeight="1" x14ac:dyDescent="0.2">
      <c r="A174" s="2" t="str">
        <f t="shared" ca="1" si="7"/>
        <v/>
      </c>
      <c r="B174" s="2">
        <v>172</v>
      </c>
      <c r="C174" s="294" t="s">
        <v>1235</v>
      </c>
      <c r="D174" s="69" t="str">
        <f>VLOOKUP(C174,[2]確認責任者連絡先!$C$3:$E$61,3,FALSE)</f>
        <v>今治市阿方甲246-1</v>
      </c>
      <c r="E174" s="69" t="str">
        <f>VLOOKUP(C174,[2]確認責任者連絡先!$C$3:$F$61,4,FALSE)</f>
        <v>0898-34-1884</v>
      </c>
      <c r="F174" s="287" t="s">
        <v>242</v>
      </c>
      <c r="G174" s="287" t="s">
        <v>242</v>
      </c>
      <c r="H174" s="170" t="s">
        <v>371</v>
      </c>
      <c r="I174" s="69" t="s">
        <v>1245</v>
      </c>
      <c r="J174" s="177" t="s">
        <v>1246</v>
      </c>
      <c r="K174" s="287" t="s">
        <v>242</v>
      </c>
      <c r="L174" s="69" t="s">
        <v>1247</v>
      </c>
      <c r="M174" s="69" t="s">
        <v>291</v>
      </c>
      <c r="N174" s="286" t="s">
        <v>1244</v>
      </c>
      <c r="O174" s="295">
        <v>46091</v>
      </c>
      <c r="P174" s="295">
        <v>46418</v>
      </c>
      <c r="Q174" s="292" t="s">
        <v>245</v>
      </c>
      <c r="R174" s="292" t="s">
        <v>245</v>
      </c>
      <c r="S174" s="292" t="s">
        <v>245</v>
      </c>
      <c r="T174" s="292" t="s">
        <v>245</v>
      </c>
    </row>
    <row r="175" spans="1:20" ht="47.5" customHeight="1" x14ac:dyDescent="0.2">
      <c r="A175" s="2" t="str">
        <f t="shared" ca="1" si="7"/>
        <v/>
      </c>
      <c r="B175" s="2">
        <v>173</v>
      </c>
      <c r="C175" s="294" t="s">
        <v>1235</v>
      </c>
      <c r="D175" s="69" t="str">
        <f>VLOOKUP(C175,[2]確認責任者連絡先!$C$3:$E$61,3,FALSE)</f>
        <v>今治市阿方甲246-1</v>
      </c>
      <c r="E175" s="69" t="str">
        <f>VLOOKUP(C175,[2]確認責任者連絡先!$C$3:$F$61,4,FALSE)</f>
        <v>0898-34-1884</v>
      </c>
      <c r="F175" s="287" t="s">
        <v>242</v>
      </c>
      <c r="G175" s="287" t="s">
        <v>242</v>
      </c>
      <c r="H175" s="15" t="s">
        <v>371</v>
      </c>
      <c r="I175" s="69" t="s">
        <v>1248</v>
      </c>
      <c r="J175" s="177" t="s">
        <v>1249</v>
      </c>
      <c r="K175" s="287" t="s">
        <v>242</v>
      </c>
      <c r="L175" s="69" t="s">
        <v>1247</v>
      </c>
      <c r="M175" s="69" t="s">
        <v>291</v>
      </c>
      <c r="N175" s="286" t="s">
        <v>1244</v>
      </c>
      <c r="O175" s="295">
        <v>46091</v>
      </c>
      <c r="P175" s="295">
        <v>46418</v>
      </c>
      <c r="Q175" s="292" t="s">
        <v>245</v>
      </c>
      <c r="R175" s="292" t="s">
        <v>245</v>
      </c>
      <c r="S175" s="292" t="s">
        <v>245</v>
      </c>
      <c r="T175" s="292" t="s">
        <v>245</v>
      </c>
    </row>
    <row r="176" spans="1:20" ht="47.5" customHeight="1" x14ac:dyDescent="0.2">
      <c r="A176" s="2" t="str">
        <f t="shared" ca="1" si="7"/>
        <v/>
      </c>
      <c r="B176" s="2">
        <v>174</v>
      </c>
      <c r="C176" s="294" t="s">
        <v>1235</v>
      </c>
      <c r="D176" s="69" t="str">
        <f>VLOOKUP(C176,[2]確認責任者連絡先!$C$3:$E$61,3,FALSE)</f>
        <v>今治市阿方甲246-1</v>
      </c>
      <c r="E176" s="69" t="str">
        <f>VLOOKUP(C176,[2]確認責任者連絡先!$C$3:$F$61,4,FALSE)</f>
        <v>0898-34-1884</v>
      </c>
      <c r="F176" s="287" t="s">
        <v>242</v>
      </c>
      <c r="G176" s="287" t="s">
        <v>242</v>
      </c>
      <c r="H176" s="15" t="s">
        <v>371</v>
      </c>
      <c r="I176" s="69" t="s">
        <v>1250</v>
      </c>
      <c r="J176" s="177" t="s">
        <v>1251</v>
      </c>
      <c r="K176" s="287" t="s">
        <v>242</v>
      </c>
      <c r="L176" s="69" t="s">
        <v>1247</v>
      </c>
      <c r="M176" s="69" t="s">
        <v>291</v>
      </c>
      <c r="N176" s="286" t="s">
        <v>1244</v>
      </c>
      <c r="O176" s="295">
        <v>46091</v>
      </c>
      <c r="P176" s="295">
        <v>46418</v>
      </c>
      <c r="Q176" s="292" t="s">
        <v>245</v>
      </c>
      <c r="R176" s="292" t="s">
        <v>245</v>
      </c>
      <c r="S176" s="292" t="s">
        <v>245</v>
      </c>
      <c r="T176" s="292" t="s">
        <v>245</v>
      </c>
    </row>
    <row r="177" spans="1:20" ht="47.5" customHeight="1" x14ac:dyDescent="0.2">
      <c r="A177" s="2" t="str">
        <f t="shared" ca="1" si="7"/>
        <v/>
      </c>
      <c r="B177" s="2">
        <v>175</v>
      </c>
      <c r="C177" s="294" t="s">
        <v>1056</v>
      </c>
      <c r="D177" s="69" t="str">
        <f>VLOOKUP(C177,[2]確認責任者連絡先!$C$3:$E$61,3,FALSE)</f>
        <v>松山市八反地498</v>
      </c>
      <c r="E177" s="69" t="str">
        <f>VLOOKUP(C177,[2]確認責任者連絡先!$C$3:$F$61,4,FALSE)</f>
        <v>089-946-9811</v>
      </c>
      <c r="F177" s="287" t="s">
        <v>242</v>
      </c>
      <c r="G177" s="287" t="s">
        <v>242</v>
      </c>
      <c r="H177" s="170" t="s">
        <v>234</v>
      </c>
      <c r="I177" s="69" t="s">
        <v>333</v>
      </c>
      <c r="J177" s="177" t="s">
        <v>1252</v>
      </c>
      <c r="K177" s="287" t="s">
        <v>242</v>
      </c>
      <c r="L177" s="69" t="s">
        <v>1253</v>
      </c>
      <c r="M177" s="69" t="s">
        <v>291</v>
      </c>
      <c r="N177" s="286" t="s">
        <v>148</v>
      </c>
      <c r="O177" s="295">
        <v>46419</v>
      </c>
      <c r="P177" s="295">
        <v>46446</v>
      </c>
      <c r="Q177" s="292" t="s">
        <v>245</v>
      </c>
      <c r="R177" s="292" t="s">
        <v>245</v>
      </c>
      <c r="S177" s="292" t="s">
        <v>245</v>
      </c>
      <c r="T177" s="292" t="s">
        <v>245</v>
      </c>
    </row>
    <row r="178" spans="1:20" ht="47.5" customHeight="1" x14ac:dyDescent="0.2">
      <c r="A178" s="2" t="str">
        <f t="shared" ca="1" si="7"/>
        <v/>
      </c>
      <c r="B178" s="2">
        <v>176</v>
      </c>
      <c r="C178" s="294" t="s">
        <v>1254</v>
      </c>
      <c r="D178" s="69" t="str">
        <f>VLOOKUP(C178,[2]確認責任者連絡先!$C$3:$E$61,3,FALSE)</f>
        <v>松山市松ノ木1-5-16</v>
      </c>
      <c r="E178" s="69" t="str">
        <f>VLOOKUP(C178,[2]確認責任者連絡先!$C$3:$F$61,4,FALSE)</f>
        <v>089-953-3667</v>
      </c>
      <c r="F178" s="287" t="s">
        <v>242</v>
      </c>
      <c r="G178" s="287" t="s">
        <v>242</v>
      </c>
      <c r="H178" s="15" t="s">
        <v>234</v>
      </c>
      <c r="I178" s="69" t="s">
        <v>334</v>
      </c>
      <c r="J178" s="177" t="s">
        <v>1255</v>
      </c>
      <c r="K178" s="287" t="s">
        <v>242</v>
      </c>
      <c r="L178" s="69" t="s">
        <v>243</v>
      </c>
      <c r="M178" s="69" t="s">
        <v>1231</v>
      </c>
      <c r="N178" s="286" t="s">
        <v>148</v>
      </c>
      <c r="O178" s="295">
        <v>46407</v>
      </c>
      <c r="P178" s="295">
        <v>46487</v>
      </c>
      <c r="Q178" s="292" t="s">
        <v>245</v>
      </c>
      <c r="R178" s="292" t="s">
        <v>245</v>
      </c>
      <c r="S178" s="292" t="s">
        <v>245</v>
      </c>
      <c r="T178" s="292" t="s">
        <v>245</v>
      </c>
    </row>
    <row r="179" spans="1:20" ht="47.5" customHeight="1" x14ac:dyDescent="0.2">
      <c r="A179" s="2" t="str">
        <f t="shared" ca="1" si="7"/>
        <v/>
      </c>
      <c r="B179" s="2">
        <v>177</v>
      </c>
      <c r="C179" s="294" t="s">
        <v>1254</v>
      </c>
      <c r="D179" s="69" t="str">
        <f>VLOOKUP(C179,[2]確認責任者連絡先!$C$3:$E$61,3,FALSE)</f>
        <v>松山市松ノ木1-5-16</v>
      </c>
      <c r="E179" s="69" t="str">
        <f>VLOOKUP(C179,[2]確認責任者連絡先!$C$3:$F$61,4,FALSE)</f>
        <v>089-953-3667</v>
      </c>
      <c r="F179" s="287" t="s">
        <v>242</v>
      </c>
      <c r="G179" s="287" t="s">
        <v>242</v>
      </c>
      <c r="H179" s="170" t="s">
        <v>234</v>
      </c>
      <c r="I179" s="69" t="s">
        <v>519</v>
      </c>
      <c r="J179" s="177" t="s">
        <v>1256</v>
      </c>
      <c r="K179" s="287" t="s">
        <v>242</v>
      </c>
      <c r="L179" s="69" t="s">
        <v>238</v>
      </c>
      <c r="M179" s="69" t="s">
        <v>1257</v>
      </c>
      <c r="N179" s="286" t="s">
        <v>148</v>
      </c>
      <c r="O179" s="295">
        <v>46447</v>
      </c>
      <c r="P179" s="295">
        <v>46508</v>
      </c>
      <c r="Q179" s="292" t="s">
        <v>245</v>
      </c>
      <c r="R179" s="292" t="s">
        <v>245</v>
      </c>
      <c r="S179" s="292" t="s">
        <v>245</v>
      </c>
      <c r="T179" s="292" t="s">
        <v>245</v>
      </c>
    </row>
    <row r="180" spans="1:20" ht="47.5" customHeight="1" x14ac:dyDescent="0.2">
      <c r="A180" s="2" t="str">
        <f t="shared" ca="1" si="7"/>
        <v/>
      </c>
      <c r="B180" s="2">
        <v>178</v>
      </c>
      <c r="C180" s="294" t="s">
        <v>521</v>
      </c>
      <c r="D180" s="69" t="str">
        <f>VLOOKUP(C180,[2]確認責任者連絡先!$C$3:$E$61,3,FALSE)</f>
        <v>西予市宇和郡伊方町河内1448-1</v>
      </c>
      <c r="E180" s="69" t="str">
        <f>VLOOKUP(C180,[2]確認責任者連絡先!$C$3:$F$61,4,FALSE)</f>
        <v>0894-38-2165</v>
      </c>
      <c r="F180" s="287" t="s">
        <v>242</v>
      </c>
      <c r="G180" s="287" t="s">
        <v>242</v>
      </c>
      <c r="H180" s="170" t="s">
        <v>24</v>
      </c>
      <c r="I180" s="69" t="s">
        <v>1258</v>
      </c>
      <c r="J180" s="177" t="s">
        <v>1259</v>
      </c>
      <c r="K180" s="287" t="s">
        <v>242</v>
      </c>
      <c r="L180" s="69" t="s">
        <v>23</v>
      </c>
      <c r="M180" s="69" t="s">
        <v>1098</v>
      </c>
      <c r="N180" s="286" t="s">
        <v>1260</v>
      </c>
      <c r="O180" s="295">
        <v>46327</v>
      </c>
      <c r="P180" s="295">
        <v>46387</v>
      </c>
      <c r="Q180" s="292" t="s">
        <v>245</v>
      </c>
      <c r="R180" s="292" t="s">
        <v>245</v>
      </c>
      <c r="S180" s="292" t="s">
        <v>245</v>
      </c>
      <c r="T180" s="292" t="s">
        <v>245</v>
      </c>
    </row>
    <row r="181" spans="1:20" ht="47.5" customHeight="1" x14ac:dyDescent="0.2">
      <c r="A181" s="2" t="str">
        <f t="shared" ca="1" si="7"/>
        <v/>
      </c>
      <c r="B181" s="2">
        <v>179</v>
      </c>
      <c r="C181" s="294" t="s">
        <v>1261</v>
      </c>
      <c r="D181" s="69" t="str">
        <f>VLOOKUP(C181,[2]確認責任者連絡先!$C$3:$E$61,3,FALSE)</f>
        <v>八幡浜市保内町喜木1-110-1</v>
      </c>
      <c r="E181" s="69" t="str">
        <f>VLOOKUP(C181,[2]確認責任者連絡先!$C$3:$F$61,4,FALSE)</f>
        <v>0894-36-0055</v>
      </c>
      <c r="F181" s="287" t="s">
        <v>242</v>
      </c>
      <c r="G181" s="287" t="s">
        <v>242</v>
      </c>
      <c r="H181" s="170" t="s">
        <v>24</v>
      </c>
      <c r="I181" s="69" t="s">
        <v>1262</v>
      </c>
      <c r="J181" s="177" t="s">
        <v>1263</v>
      </c>
      <c r="K181" s="287" t="s">
        <v>242</v>
      </c>
      <c r="L181" s="69" t="s">
        <v>23</v>
      </c>
      <c r="M181" s="69" t="s">
        <v>524</v>
      </c>
      <c r="N181" s="286" t="s">
        <v>1264</v>
      </c>
      <c r="O181" s="295">
        <v>46327</v>
      </c>
      <c r="P181" s="295">
        <v>46446</v>
      </c>
      <c r="Q181" s="292" t="s">
        <v>245</v>
      </c>
      <c r="R181" s="292" t="s">
        <v>245</v>
      </c>
      <c r="S181" s="292" t="s">
        <v>245</v>
      </c>
      <c r="T181" s="292" t="s">
        <v>245</v>
      </c>
    </row>
    <row r="182" spans="1:20" ht="47.5" customHeight="1" x14ac:dyDescent="0.2">
      <c r="A182" s="2" t="str">
        <f t="shared" ca="1" si="7"/>
        <v/>
      </c>
      <c r="B182" s="2">
        <v>180</v>
      </c>
      <c r="C182" s="294" t="s">
        <v>1265</v>
      </c>
      <c r="D182" s="69" t="str">
        <f>VLOOKUP(C182,[2]確認責任者連絡先!$C$3:$E$61,3,FALSE)</f>
        <v>宇和島市寄松甲833-4</v>
      </c>
      <c r="E182" s="69" t="str">
        <f>VLOOKUP(C182,[2]確認責任者連絡先!$C$3:$F$61,4,FALSE)</f>
        <v>0895-27-2335</v>
      </c>
      <c r="F182" s="287" t="s">
        <v>242</v>
      </c>
      <c r="G182" s="287" t="s">
        <v>242</v>
      </c>
      <c r="H182" s="170" t="s">
        <v>24</v>
      </c>
      <c r="I182" s="69" t="s">
        <v>1266</v>
      </c>
      <c r="J182" s="177" t="s">
        <v>1267</v>
      </c>
      <c r="K182" s="287" t="s">
        <v>242</v>
      </c>
      <c r="L182" s="69" t="s">
        <v>223</v>
      </c>
      <c r="M182" s="69" t="s">
        <v>325</v>
      </c>
      <c r="N182" s="286" t="s">
        <v>1264</v>
      </c>
      <c r="O182" s="295">
        <v>46366</v>
      </c>
      <c r="P182" s="295">
        <v>46397</v>
      </c>
      <c r="Q182" s="292" t="s">
        <v>245</v>
      </c>
      <c r="R182" s="292" t="s">
        <v>245</v>
      </c>
      <c r="S182" s="292" t="s">
        <v>245</v>
      </c>
      <c r="T182" s="292" t="s">
        <v>245</v>
      </c>
    </row>
    <row r="183" spans="1:20" ht="47.5" customHeight="1" x14ac:dyDescent="0.2">
      <c r="A183" s="2" t="str">
        <f t="shared" ca="1" si="7"/>
        <v/>
      </c>
      <c r="B183" s="2">
        <v>181</v>
      </c>
      <c r="C183" s="294" t="s">
        <v>136</v>
      </c>
      <c r="D183" s="69" t="str">
        <f>VLOOKUP(C183,[2]確認責任者連絡先!$C$3:$E$61,3,FALSE)</f>
        <v>松山市西石井1-9-22</v>
      </c>
      <c r="E183" s="69" t="str">
        <f>VLOOKUP(C183,[2]確認責任者連絡先!$C$3:$F$61,4,FALSE)</f>
        <v>089-968-1105</v>
      </c>
      <c r="F183" s="287" t="s">
        <v>242</v>
      </c>
      <c r="G183" s="287" t="s">
        <v>242</v>
      </c>
      <c r="H183" s="15" t="s">
        <v>24</v>
      </c>
      <c r="I183" s="69" t="s">
        <v>1268</v>
      </c>
      <c r="J183" s="177" t="s">
        <v>1269</v>
      </c>
      <c r="K183" s="287" t="s">
        <v>242</v>
      </c>
      <c r="L183" s="69" t="s">
        <v>223</v>
      </c>
      <c r="M183" s="69" t="s">
        <v>325</v>
      </c>
      <c r="N183" s="286" t="s">
        <v>227</v>
      </c>
      <c r="O183" s="295">
        <v>46388</v>
      </c>
      <c r="P183" s="295">
        <v>46476</v>
      </c>
      <c r="Q183" s="292" t="s">
        <v>245</v>
      </c>
      <c r="R183" s="292" t="s">
        <v>245</v>
      </c>
      <c r="S183" s="292" t="s">
        <v>245</v>
      </c>
      <c r="T183" s="292" t="s">
        <v>245</v>
      </c>
    </row>
    <row r="184" spans="1:20" ht="47.5" customHeight="1" x14ac:dyDescent="0.2">
      <c r="A184" s="2" t="str">
        <f t="shared" ca="1" si="7"/>
        <v/>
      </c>
      <c r="B184" s="2">
        <v>182</v>
      </c>
      <c r="C184" s="69" t="s">
        <v>136</v>
      </c>
      <c r="D184" s="69" t="str">
        <f>VLOOKUP(C184,[2]確認責任者連絡先!$C$3:$E$61,3,FALSE)</f>
        <v>松山市西石井1-9-22</v>
      </c>
      <c r="E184" s="69" t="str">
        <f>VLOOKUP(C184,[2]確認責任者連絡先!$C$3:$F$61,4,FALSE)</f>
        <v>089-968-1105</v>
      </c>
      <c r="F184" s="287" t="s">
        <v>242</v>
      </c>
      <c r="G184" s="287" t="s">
        <v>242</v>
      </c>
      <c r="H184" s="293" t="s">
        <v>24</v>
      </c>
      <c r="I184" s="296" t="s">
        <v>1270</v>
      </c>
      <c r="J184" s="177" t="s">
        <v>1271</v>
      </c>
      <c r="K184" s="287" t="s">
        <v>242</v>
      </c>
      <c r="L184" s="109" t="s">
        <v>23</v>
      </c>
      <c r="M184" s="69" t="s">
        <v>1107</v>
      </c>
      <c r="N184" s="222" t="s">
        <v>227</v>
      </c>
      <c r="O184" s="218">
        <v>46407</v>
      </c>
      <c r="P184" s="218">
        <v>46507</v>
      </c>
      <c r="Q184" s="292" t="s">
        <v>245</v>
      </c>
      <c r="R184" s="292" t="s">
        <v>245</v>
      </c>
      <c r="S184" s="292" t="s">
        <v>245</v>
      </c>
      <c r="T184" s="292" t="s">
        <v>245</v>
      </c>
    </row>
  </sheetData>
  <autoFilter ref="A2:IC184" xr:uid="{00000000-0009-0000-0000-000000000000}"/>
  <mergeCells count="18">
    <mergeCell ref="T1:T2"/>
    <mergeCell ref="F1:F2"/>
    <mergeCell ref="G1:G2"/>
    <mergeCell ref="D1:D2"/>
    <mergeCell ref="E1:E2"/>
    <mergeCell ref="M1:M2"/>
    <mergeCell ref="O1:O2"/>
    <mergeCell ref="P1:P2"/>
    <mergeCell ref="Q1:S1"/>
    <mergeCell ref="I1:I2"/>
    <mergeCell ref="J1:J2"/>
    <mergeCell ref="K1:K2"/>
    <mergeCell ref="L1:L2"/>
    <mergeCell ref="N1:N2"/>
    <mergeCell ref="B1:B2"/>
    <mergeCell ref="C1:C2"/>
    <mergeCell ref="H1:H2"/>
    <mergeCell ref="A1:A2"/>
  </mergeCells>
  <phoneticPr fontId="2"/>
  <conditionalFormatting sqref="A1 A3:A63997">
    <cfRule type="cellIs" dxfId="11" priority="97" stopIfTrue="1" operator="equal">
      <formula>"出荷中"</formula>
    </cfRule>
  </conditionalFormatting>
  <conditionalFormatting sqref="B3:B184">
    <cfRule type="expression" dxfId="10" priority="99" stopIfTrue="1">
      <formula>OR($G3:$H3="中止")</formula>
    </cfRule>
    <cfRule type="cellIs" dxfId="9" priority="100" stopIfTrue="1" operator="greaterThan">
      <formula>0</formula>
    </cfRule>
  </conditionalFormatting>
  <conditionalFormatting sqref="H185:H1048576 H1:H168">
    <cfRule type="cellIs" dxfId="8" priority="105" stopIfTrue="1" operator="equal">
      <formula>"水稲"</formula>
    </cfRule>
    <cfRule type="cellIs" dxfId="7" priority="106" stopIfTrue="1" operator="equal">
      <formula>"野菜"</formula>
    </cfRule>
    <cfRule type="cellIs" dxfId="6" priority="107" stopIfTrue="1" operator="equal">
      <formula>"果樹"</formula>
    </cfRule>
  </conditionalFormatting>
  <conditionalFormatting sqref="P1 N146:N168 P185:P63997 P35:P168 P11:P19">
    <cfRule type="cellIs" dxfId="5" priority="98" stopIfTrue="1" operator="lessThan">
      <formula>NOW()</formula>
    </cfRule>
  </conditionalFormatting>
  <conditionalFormatting sqref="H169:H184">
    <cfRule type="cellIs" dxfId="2" priority="4" stopIfTrue="1" operator="equal">
      <formula>"水稲"</formula>
    </cfRule>
    <cfRule type="cellIs" dxfId="1" priority="5" stopIfTrue="1" operator="equal">
      <formula>"野菜"</formula>
    </cfRule>
    <cfRule type="cellIs" dxfId="0" priority="6" stopIfTrue="1" operator="equal">
      <formula>"果樹"</formula>
    </cfRule>
  </conditionalFormatting>
  <pageMargins left="0.51181102362204722" right="0.39370078740157483" top="0.55118110236220474" bottom="0.55118110236220474" header="0.51181102362204722" footer="0.51181102362204722"/>
  <pageSetup paperSize="9" scale="31" fitToHeight="0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39"/>
  <sheetViews>
    <sheetView view="pageBreakPreview" zoomScale="80" zoomScaleNormal="75" zoomScaleSheetLayoutView="80" workbookViewId="0">
      <pane xSplit="5" ySplit="1" topLeftCell="F2" activePane="bottomRight" state="frozen"/>
      <selection activeCell="D309" sqref="D309"/>
      <selection pane="topRight" activeCell="D309" sqref="D309"/>
      <selection pane="bottomLeft" activeCell="D309" sqref="D309"/>
      <selection pane="bottomRight"/>
    </sheetView>
  </sheetViews>
  <sheetFormatPr defaultColWidth="9" defaultRowHeight="13" x14ac:dyDescent="0.2"/>
  <cols>
    <col min="1" max="1" width="4.453125" style="40" customWidth="1"/>
    <col min="2" max="2" width="29.08984375" style="41" customWidth="1"/>
    <col min="3" max="3" width="22.36328125" style="14" customWidth="1"/>
    <col min="4" max="4" width="13.26953125" style="14" customWidth="1"/>
    <col min="5" max="5" width="21.453125" style="41" customWidth="1"/>
    <col min="6" max="6" width="12.6328125" style="16" customWidth="1"/>
    <col min="7" max="7" width="12.6328125" style="42" customWidth="1"/>
    <col min="8" max="8" width="12.6328125" style="16" customWidth="1"/>
    <col min="9" max="9" width="16.36328125" style="125" customWidth="1"/>
    <col min="10" max="10" width="22.7265625" style="125" customWidth="1"/>
    <col min="11" max="11" width="10.36328125" style="40" customWidth="1"/>
    <col min="12" max="13" width="10.36328125" style="41" customWidth="1"/>
    <col min="14" max="14" width="10.08984375" style="43" customWidth="1"/>
    <col min="15" max="15" width="22.90625" style="39" customWidth="1"/>
    <col min="16" max="16" width="26.08984375" style="12" customWidth="1"/>
    <col min="17" max="17" width="12.26953125" style="12" customWidth="1"/>
    <col min="18" max="16384" width="9" style="11"/>
  </cols>
  <sheetData>
    <row r="1" spans="1:17" s="36" customFormat="1" ht="44.25" customHeight="1" x14ac:dyDescent="0.2">
      <c r="A1" s="31" t="s">
        <v>192</v>
      </c>
      <c r="B1" s="30" t="s">
        <v>214</v>
      </c>
      <c r="C1" s="10" t="s">
        <v>107</v>
      </c>
      <c r="D1" s="10" t="s">
        <v>108</v>
      </c>
      <c r="E1" s="32" t="s">
        <v>4</v>
      </c>
      <c r="F1" s="33" t="s">
        <v>5</v>
      </c>
      <c r="G1" s="33" t="s">
        <v>6</v>
      </c>
      <c r="H1" s="33" t="s">
        <v>193</v>
      </c>
      <c r="I1" s="31" t="s">
        <v>1</v>
      </c>
      <c r="J1" s="31" t="s">
        <v>194</v>
      </c>
      <c r="K1" s="31" t="s">
        <v>2</v>
      </c>
      <c r="L1" s="34" t="s">
        <v>9</v>
      </c>
      <c r="M1" s="34" t="s">
        <v>25</v>
      </c>
      <c r="N1" s="31" t="s">
        <v>19</v>
      </c>
      <c r="O1" s="31" t="s">
        <v>13</v>
      </c>
      <c r="P1" s="35"/>
      <c r="Q1" s="35"/>
    </row>
    <row r="2" spans="1:17" ht="62.5" customHeight="1" x14ac:dyDescent="0.2">
      <c r="A2" s="126">
        <v>1</v>
      </c>
      <c r="B2" s="15" t="s">
        <v>891</v>
      </c>
      <c r="C2" s="69" t="str">
        <f>VLOOKUP(B2,[1]確認責任者連絡先!$C$3:$F$61,3,FALSE)</f>
        <v>八幡浜市保内町喜木1-110-1</v>
      </c>
      <c r="D2" s="69" t="str">
        <f>VLOOKUP(B2,[1]確認責任者連絡先!$C$3:$F$61,4,FALSE)</f>
        <v>0894-36-0055</v>
      </c>
      <c r="E2" s="178" t="s">
        <v>892</v>
      </c>
      <c r="F2" s="190" t="s">
        <v>599</v>
      </c>
      <c r="G2" s="92" t="s">
        <v>859</v>
      </c>
      <c r="H2" s="92" t="s">
        <v>893</v>
      </c>
      <c r="I2" s="179" t="s">
        <v>23</v>
      </c>
      <c r="J2" s="109" t="s">
        <v>894</v>
      </c>
      <c r="K2" s="180" t="s">
        <v>10</v>
      </c>
      <c r="L2" s="181">
        <v>45889</v>
      </c>
      <c r="M2" s="181">
        <v>46265</v>
      </c>
      <c r="N2" s="53">
        <v>65970</v>
      </c>
      <c r="O2" s="48" t="s">
        <v>373</v>
      </c>
    </row>
    <row r="3" spans="1:17" ht="62.5" customHeight="1" x14ac:dyDescent="0.2">
      <c r="A3" s="126">
        <v>2</v>
      </c>
      <c r="B3" s="182" t="s">
        <v>895</v>
      </c>
      <c r="C3" s="69" t="str">
        <f>VLOOKUP(B3,[1]確認責任者連絡先!$C$3:$F$61,3,FALSE)</f>
        <v>宇和島市三間町務田180-1</v>
      </c>
      <c r="D3" s="69" t="str">
        <f>VLOOKUP(B3,[1]確認責任者連絡先!$C$3:$F$61,4,FALSE)</f>
        <v>0895-58-1122</v>
      </c>
      <c r="E3" s="170" t="s">
        <v>896</v>
      </c>
      <c r="F3" s="191" t="s">
        <v>602</v>
      </c>
      <c r="G3" s="92" t="s">
        <v>860</v>
      </c>
      <c r="H3" s="92" t="s">
        <v>897</v>
      </c>
      <c r="I3" s="179" t="s">
        <v>23</v>
      </c>
      <c r="J3" s="117" t="s">
        <v>894</v>
      </c>
      <c r="K3" s="183" t="s">
        <v>10</v>
      </c>
      <c r="L3" s="181">
        <v>45889</v>
      </c>
      <c r="M3" s="181">
        <v>46253</v>
      </c>
      <c r="N3" s="56">
        <v>42157</v>
      </c>
      <c r="O3" s="184" t="s">
        <v>14</v>
      </c>
    </row>
    <row r="4" spans="1:17" ht="62.5" customHeight="1" x14ac:dyDescent="0.2">
      <c r="A4" s="126">
        <v>3</v>
      </c>
      <c r="B4" s="182" t="s">
        <v>895</v>
      </c>
      <c r="C4" s="69" t="str">
        <f>VLOOKUP(B4,[1]確認責任者連絡先!$C$3:$F$61,3,FALSE)</f>
        <v>宇和島市三間町務田180-1</v>
      </c>
      <c r="D4" s="69" t="str">
        <f>VLOOKUP(B4,[1]確認責任者連絡先!$C$3:$F$61,4,FALSE)</f>
        <v>0895-58-1122</v>
      </c>
      <c r="E4" s="185" t="s">
        <v>892</v>
      </c>
      <c r="F4" s="191" t="s">
        <v>603</v>
      </c>
      <c r="G4" s="92" t="s">
        <v>861</v>
      </c>
      <c r="H4" s="92" t="s">
        <v>898</v>
      </c>
      <c r="I4" s="179" t="s">
        <v>23</v>
      </c>
      <c r="J4" s="117" t="s">
        <v>894</v>
      </c>
      <c r="K4" s="180" t="s">
        <v>10</v>
      </c>
      <c r="L4" s="181">
        <v>45889</v>
      </c>
      <c r="M4" s="181">
        <v>46253</v>
      </c>
      <c r="N4" s="186">
        <v>41417</v>
      </c>
      <c r="O4" s="184" t="s">
        <v>14</v>
      </c>
    </row>
    <row r="5" spans="1:17" ht="62.5" customHeight="1" x14ac:dyDescent="0.2">
      <c r="A5" s="126">
        <v>4</v>
      </c>
      <c r="B5" s="182" t="s">
        <v>895</v>
      </c>
      <c r="C5" s="69" t="str">
        <f>VLOOKUP(B5,[1]確認責任者連絡先!$C$3:$F$61,3,FALSE)</f>
        <v>宇和島市三間町務田180-1</v>
      </c>
      <c r="D5" s="69" t="str">
        <f>VLOOKUP(B5,[1]確認責任者連絡先!$C$3:$F$61,4,FALSE)</f>
        <v>0895-58-1122</v>
      </c>
      <c r="E5" s="185" t="s">
        <v>899</v>
      </c>
      <c r="F5" s="191" t="s">
        <v>605</v>
      </c>
      <c r="G5" s="92" t="s">
        <v>862</v>
      </c>
      <c r="H5" s="92" t="s">
        <v>900</v>
      </c>
      <c r="I5" s="179" t="s">
        <v>23</v>
      </c>
      <c r="J5" s="117" t="s">
        <v>894</v>
      </c>
      <c r="K5" s="180" t="s">
        <v>10</v>
      </c>
      <c r="L5" s="181">
        <v>45889</v>
      </c>
      <c r="M5" s="181">
        <v>46253</v>
      </c>
      <c r="N5" s="186">
        <v>9547</v>
      </c>
      <c r="O5" s="184" t="s">
        <v>14</v>
      </c>
    </row>
    <row r="6" spans="1:17" ht="62.5" customHeight="1" x14ac:dyDescent="0.2">
      <c r="A6" s="126">
        <v>5</v>
      </c>
      <c r="B6" s="182" t="s">
        <v>895</v>
      </c>
      <c r="C6" s="69" t="str">
        <f>VLOOKUP(B6,[1]確認責任者連絡先!$C$3:$F$61,3,FALSE)</f>
        <v>宇和島市三間町務田180-1</v>
      </c>
      <c r="D6" s="69" t="str">
        <f>VLOOKUP(B6,[1]確認責任者連絡先!$C$3:$F$61,4,FALSE)</f>
        <v>0895-58-1122</v>
      </c>
      <c r="E6" s="185" t="s">
        <v>901</v>
      </c>
      <c r="F6" s="191" t="s">
        <v>607</v>
      </c>
      <c r="G6" s="92" t="s">
        <v>863</v>
      </c>
      <c r="H6" s="92" t="s">
        <v>902</v>
      </c>
      <c r="I6" s="179" t="s">
        <v>23</v>
      </c>
      <c r="J6" s="117" t="s">
        <v>894</v>
      </c>
      <c r="K6" s="180" t="s">
        <v>10</v>
      </c>
      <c r="L6" s="181">
        <v>45889</v>
      </c>
      <c r="M6" s="181">
        <v>46253</v>
      </c>
      <c r="N6" s="186">
        <v>2555</v>
      </c>
      <c r="O6" s="184" t="s">
        <v>14</v>
      </c>
    </row>
    <row r="7" spans="1:17" ht="62.5" customHeight="1" x14ac:dyDescent="0.2">
      <c r="A7" s="126">
        <v>6</v>
      </c>
      <c r="B7" s="182" t="s">
        <v>895</v>
      </c>
      <c r="C7" s="69" t="str">
        <f>VLOOKUP(B7,[1]確認責任者連絡先!$C$3:$F$61,3,FALSE)</f>
        <v>宇和島市三間町務田180-1</v>
      </c>
      <c r="D7" s="69" t="str">
        <f>VLOOKUP(B7,[1]確認責任者連絡先!$C$3:$F$61,4,FALSE)</f>
        <v>0895-58-1122</v>
      </c>
      <c r="E7" s="185" t="s">
        <v>903</v>
      </c>
      <c r="F7" s="191" t="s">
        <v>609</v>
      </c>
      <c r="G7" s="92" t="s">
        <v>864</v>
      </c>
      <c r="H7" s="92" t="s">
        <v>904</v>
      </c>
      <c r="I7" s="179" t="s">
        <v>23</v>
      </c>
      <c r="J7" s="117" t="s">
        <v>894</v>
      </c>
      <c r="K7" s="180" t="s">
        <v>10</v>
      </c>
      <c r="L7" s="181">
        <v>45945</v>
      </c>
      <c r="M7" s="181">
        <v>46309</v>
      </c>
      <c r="N7" s="186">
        <v>16667</v>
      </c>
      <c r="O7" s="184" t="s">
        <v>14</v>
      </c>
    </row>
    <row r="8" spans="1:17" ht="62.5" customHeight="1" x14ac:dyDescent="0.2">
      <c r="A8" s="126">
        <v>7</v>
      </c>
      <c r="B8" s="182" t="s">
        <v>895</v>
      </c>
      <c r="C8" s="69" t="str">
        <f>VLOOKUP(B8,[1]確認責任者連絡先!$C$3:$F$61,3,FALSE)</f>
        <v>宇和島市三間町務田180-1</v>
      </c>
      <c r="D8" s="69" t="str">
        <f>VLOOKUP(B8,[1]確認責任者連絡先!$C$3:$F$61,4,FALSE)</f>
        <v>0895-58-1122</v>
      </c>
      <c r="E8" s="185" t="s">
        <v>905</v>
      </c>
      <c r="F8" s="191" t="s">
        <v>611</v>
      </c>
      <c r="G8" s="92" t="s">
        <v>865</v>
      </c>
      <c r="H8" s="92" t="s">
        <v>906</v>
      </c>
      <c r="I8" s="179" t="s">
        <v>23</v>
      </c>
      <c r="J8" s="117" t="s">
        <v>744</v>
      </c>
      <c r="K8" s="180" t="s">
        <v>10</v>
      </c>
      <c r="L8" s="181">
        <v>45910</v>
      </c>
      <c r="M8" s="181">
        <v>46274</v>
      </c>
      <c r="N8" s="186">
        <v>10423</v>
      </c>
      <c r="O8" s="184" t="s">
        <v>14</v>
      </c>
    </row>
    <row r="9" spans="1:17" ht="62.5" customHeight="1" x14ac:dyDescent="0.2">
      <c r="A9" s="126">
        <v>8</v>
      </c>
      <c r="B9" s="182" t="s">
        <v>907</v>
      </c>
      <c r="C9" s="69" t="str">
        <f>VLOOKUP(B9,[1]確認責任者連絡先!$C$3:$F$61,3,FALSE)</f>
        <v>八幡浜市1079番地1</v>
      </c>
      <c r="D9" s="69" t="str">
        <f>VLOOKUP(B9,[1]確認責任者連絡先!$C$3:$F$61,4,FALSE)</f>
        <v>0894-22-0070</v>
      </c>
      <c r="E9" s="185" t="s">
        <v>892</v>
      </c>
      <c r="F9" s="191" t="s">
        <v>613</v>
      </c>
      <c r="G9" s="92" t="s">
        <v>866</v>
      </c>
      <c r="H9" s="92" t="s">
        <v>908</v>
      </c>
      <c r="I9" s="179" t="s">
        <v>23</v>
      </c>
      <c r="J9" s="117" t="s">
        <v>290</v>
      </c>
      <c r="K9" s="180" t="s">
        <v>10</v>
      </c>
      <c r="L9" s="181">
        <v>45889</v>
      </c>
      <c r="M9" s="181">
        <v>46285</v>
      </c>
      <c r="N9" s="186">
        <v>68200</v>
      </c>
      <c r="O9" s="184" t="s">
        <v>909</v>
      </c>
    </row>
    <row r="10" spans="1:17" ht="62.5" customHeight="1" x14ac:dyDescent="0.2">
      <c r="A10" s="126">
        <v>9</v>
      </c>
      <c r="B10" s="182" t="s">
        <v>910</v>
      </c>
      <c r="C10" s="69" t="str">
        <f>VLOOKUP(B10,[1]確認責任者連絡先!$C$3:$F$61,3,FALSE)</f>
        <v>宇和島市津島町近家甲1112番地7</v>
      </c>
      <c r="D10" s="69" t="str">
        <f>VLOOKUP(B10,[1]確認責任者連絡先!$C$3:$F$61,4,FALSE)</f>
        <v>090-4975-5761</v>
      </c>
      <c r="E10" s="185" t="s">
        <v>892</v>
      </c>
      <c r="F10" s="191" t="s">
        <v>656</v>
      </c>
      <c r="G10" s="92" t="s">
        <v>868</v>
      </c>
      <c r="H10" s="92" t="s">
        <v>911</v>
      </c>
      <c r="I10" s="179" t="s">
        <v>23</v>
      </c>
      <c r="J10" s="117" t="s">
        <v>290</v>
      </c>
      <c r="K10" s="180" t="s">
        <v>10</v>
      </c>
      <c r="L10" s="181">
        <v>45879</v>
      </c>
      <c r="M10" s="181">
        <v>46233</v>
      </c>
      <c r="N10" s="186">
        <v>1355</v>
      </c>
      <c r="O10" s="184" t="s">
        <v>374</v>
      </c>
    </row>
    <row r="11" spans="1:17" ht="62.5" customHeight="1" x14ac:dyDescent="0.2">
      <c r="A11" s="126">
        <v>10</v>
      </c>
      <c r="B11" s="182" t="s">
        <v>614</v>
      </c>
      <c r="C11" s="69" t="str">
        <f>VLOOKUP(B11,[1]確認責任者連絡先!$C$3:$F$61,3,FALSE)</f>
        <v>宇和島市寄松甲833-4</v>
      </c>
      <c r="D11" s="69" t="str">
        <f>VLOOKUP(B11,[1]確認責任者連絡先!$C$3:$F$61,4,FALSE)</f>
        <v>0895-27-2335</v>
      </c>
      <c r="E11" s="187" t="s">
        <v>892</v>
      </c>
      <c r="F11" s="191" t="s">
        <v>615</v>
      </c>
      <c r="G11" s="92" t="s">
        <v>867</v>
      </c>
      <c r="H11" s="92" t="s">
        <v>912</v>
      </c>
      <c r="I11" s="188" t="s">
        <v>23</v>
      </c>
      <c r="J11" s="117" t="s">
        <v>290</v>
      </c>
      <c r="K11" s="189" t="s">
        <v>27</v>
      </c>
      <c r="L11" s="181">
        <v>45889</v>
      </c>
      <c r="M11" s="181">
        <v>46265</v>
      </c>
      <c r="N11" s="186">
        <v>26892</v>
      </c>
      <c r="O11" s="184" t="s">
        <v>448</v>
      </c>
    </row>
    <row r="12" spans="1:17" ht="62.5" customHeight="1" x14ac:dyDescent="0.2">
      <c r="A12" s="126">
        <v>11</v>
      </c>
      <c r="B12" s="182" t="s">
        <v>316</v>
      </c>
      <c r="C12" s="69" t="str">
        <f>VLOOKUP(B12,[1]確認責任者連絡先!$C$3:$F$61,3,FALSE)</f>
        <v>松山市辻町13-5</v>
      </c>
      <c r="D12" s="69" t="str">
        <f>VLOOKUP(B12,[1]確認責任者連絡先!$C$3:$F$61,4,FALSE)</f>
        <v>089-923-8670</v>
      </c>
      <c r="E12" s="185" t="s">
        <v>1042</v>
      </c>
      <c r="F12" s="230" t="s">
        <v>579</v>
      </c>
      <c r="G12" s="92" t="s">
        <v>969</v>
      </c>
      <c r="H12" s="92" t="s">
        <v>1043</v>
      </c>
      <c r="I12" s="207" t="s">
        <v>147</v>
      </c>
      <c r="J12" s="208" t="s">
        <v>684</v>
      </c>
      <c r="K12" s="180" t="s">
        <v>152</v>
      </c>
      <c r="L12" s="209">
        <v>45904</v>
      </c>
      <c r="M12" s="209">
        <v>46264</v>
      </c>
      <c r="N12" s="210">
        <v>10260</v>
      </c>
      <c r="O12" s="211" t="s">
        <v>317</v>
      </c>
    </row>
    <row r="13" spans="1:17" ht="62.5" customHeight="1" x14ac:dyDescent="0.2">
      <c r="A13" s="126">
        <v>12</v>
      </c>
      <c r="B13" s="182" t="s">
        <v>1044</v>
      </c>
      <c r="C13" s="69" t="str">
        <f>VLOOKUP(B13,[1]確認責任者連絡先!$C$3:$F$61,3,FALSE)</f>
        <v>伊予郡松前町大字徳丸字五屋敷771-25</v>
      </c>
      <c r="D13" s="69" t="str">
        <f>VLOOKUP(B13,[1]確認責任者連絡先!$C$3:$F$61,4,FALSE)</f>
        <v>089-960-3331</v>
      </c>
      <c r="E13" s="170" t="s">
        <v>215</v>
      </c>
      <c r="F13" s="92" t="s">
        <v>579</v>
      </c>
      <c r="G13" s="92" t="s">
        <v>969</v>
      </c>
      <c r="H13" s="92" t="s">
        <v>1045</v>
      </c>
      <c r="I13" s="212" t="s">
        <v>147</v>
      </c>
      <c r="J13" s="208" t="s">
        <v>290</v>
      </c>
      <c r="K13" s="213" t="s">
        <v>152</v>
      </c>
      <c r="L13" s="214">
        <v>45915</v>
      </c>
      <c r="M13" s="214">
        <v>46326</v>
      </c>
      <c r="N13" s="210">
        <v>324000</v>
      </c>
      <c r="O13" s="116" t="s">
        <v>1046</v>
      </c>
    </row>
    <row r="14" spans="1:17" ht="62.5" customHeight="1" x14ac:dyDescent="0.2">
      <c r="A14" s="126">
        <v>13</v>
      </c>
      <c r="B14" s="215" t="s">
        <v>1044</v>
      </c>
      <c r="C14" s="69" t="str">
        <f>VLOOKUP(B14,[1]確認責任者連絡先!$C$3:$F$61,3,FALSE)</f>
        <v>伊予郡松前町大字徳丸字五屋敷771-25</v>
      </c>
      <c r="D14" s="69" t="str">
        <f>VLOOKUP(B14,[1]確認責任者連絡先!$C$3:$F$61,4,FALSE)</f>
        <v>089-960-3331</v>
      </c>
      <c r="E14" s="185" t="s">
        <v>216</v>
      </c>
      <c r="F14" s="231" t="s">
        <v>579</v>
      </c>
      <c r="G14" s="177" t="s">
        <v>969</v>
      </c>
      <c r="H14" s="216" t="s">
        <v>1047</v>
      </c>
      <c r="I14" s="13" t="s">
        <v>147</v>
      </c>
      <c r="J14" s="13" t="s">
        <v>290</v>
      </c>
      <c r="K14" s="217" t="s">
        <v>152</v>
      </c>
      <c r="L14" s="218">
        <v>45915</v>
      </c>
      <c r="M14" s="218">
        <v>46326</v>
      </c>
      <c r="N14" s="210">
        <v>16200</v>
      </c>
      <c r="O14" s="219" t="s">
        <v>1048</v>
      </c>
    </row>
    <row r="15" spans="1:17" ht="62.5" customHeight="1" x14ac:dyDescent="0.2">
      <c r="A15" s="126">
        <v>14</v>
      </c>
      <c r="B15" s="215" t="s">
        <v>1044</v>
      </c>
      <c r="C15" s="69" t="str">
        <f>VLOOKUP(B15,[1]確認責任者連絡先!$C$3:$F$61,3,FALSE)</f>
        <v>伊予郡松前町大字徳丸字五屋敷771-25</v>
      </c>
      <c r="D15" s="69" t="str">
        <f>VLOOKUP(B15,[1]確認責任者連絡先!$C$3:$F$61,4,FALSE)</f>
        <v>089-960-3331</v>
      </c>
      <c r="E15" s="185" t="s">
        <v>217</v>
      </c>
      <c r="F15" s="232" t="s">
        <v>723</v>
      </c>
      <c r="G15" s="177" t="s">
        <v>972</v>
      </c>
      <c r="H15" s="216" t="s">
        <v>1049</v>
      </c>
      <c r="I15" s="13" t="s">
        <v>147</v>
      </c>
      <c r="J15" s="13" t="s">
        <v>290</v>
      </c>
      <c r="K15" s="217" t="s">
        <v>144</v>
      </c>
      <c r="L15" s="218">
        <v>45957</v>
      </c>
      <c r="M15" s="218">
        <v>46326</v>
      </c>
      <c r="N15" s="210">
        <v>27000</v>
      </c>
      <c r="O15" s="219" t="s">
        <v>441</v>
      </c>
    </row>
    <row r="16" spans="1:17" ht="62.5" customHeight="1" x14ac:dyDescent="0.2">
      <c r="A16" s="126">
        <v>15</v>
      </c>
      <c r="B16" s="215" t="s">
        <v>1044</v>
      </c>
      <c r="C16" s="69" t="str">
        <f>VLOOKUP(B16,[1]確認責任者連絡先!$C$3:$F$61,3,FALSE)</f>
        <v>伊予郡松前町大字徳丸字五屋敷771-25</v>
      </c>
      <c r="D16" s="69" t="str">
        <f>VLOOKUP(B16,[1]確認責任者連絡先!$C$3:$F$61,4,FALSE)</f>
        <v>089-960-3331</v>
      </c>
      <c r="E16" s="185" t="s">
        <v>215</v>
      </c>
      <c r="F16" s="231" t="s">
        <v>553</v>
      </c>
      <c r="G16" s="177" t="s">
        <v>871</v>
      </c>
      <c r="H16" s="216" t="s">
        <v>1050</v>
      </c>
      <c r="I16" s="13" t="s">
        <v>147</v>
      </c>
      <c r="J16" s="13" t="s">
        <v>290</v>
      </c>
      <c r="K16" s="217" t="s">
        <v>218</v>
      </c>
      <c r="L16" s="218">
        <v>45922</v>
      </c>
      <c r="M16" s="218">
        <v>46326</v>
      </c>
      <c r="N16" s="210">
        <v>27810</v>
      </c>
      <c r="O16" s="219" t="s">
        <v>1051</v>
      </c>
    </row>
    <row r="17" spans="1:15" ht="62.5" customHeight="1" x14ac:dyDescent="0.2">
      <c r="A17" s="126">
        <v>16</v>
      </c>
      <c r="B17" s="215" t="s">
        <v>1044</v>
      </c>
      <c r="C17" s="69" t="str">
        <f>VLOOKUP(B17,[1]確認責任者連絡先!$C$3:$F$61,3,FALSE)</f>
        <v>伊予郡松前町大字徳丸字五屋敷771-25</v>
      </c>
      <c r="D17" s="69" t="str">
        <f>VLOOKUP(B17,[1]確認責任者連絡先!$C$3:$F$61,4,FALSE)</f>
        <v>089-960-3331</v>
      </c>
      <c r="E17" s="170" t="s">
        <v>215</v>
      </c>
      <c r="F17" s="231" t="s">
        <v>626</v>
      </c>
      <c r="G17" s="233" t="s">
        <v>998</v>
      </c>
      <c r="H17" s="216" t="s">
        <v>1052</v>
      </c>
      <c r="I17" s="69" t="s">
        <v>147</v>
      </c>
      <c r="J17" s="13" t="s">
        <v>290</v>
      </c>
      <c r="K17" s="213" t="s">
        <v>219</v>
      </c>
      <c r="L17" s="218">
        <v>45919</v>
      </c>
      <c r="M17" s="218">
        <v>46326</v>
      </c>
      <c r="N17" s="210">
        <v>48600</v>
      </c>
      <c r="O17" s="220" t="s">
        <v>441</v>
      </c>
    </row>
    <row r="18" spans="1:15" ht="62.5" customHeight="1" x14ac:dyDescent="0.2">
      <c r="A18" s="126">
        <v>17</v>
      </c>
      <c r="B18" s="215" t="s">
        <v>1044</v>
      </c>
      <c r="C18" s="69" t="str">
        <f>VLOOKUP(B18,[1]確認責任者連絡先!$C$3:$F$61,3,FALSE)</f>
        <v>伊予郡松前町大字徳丸字五屋敷771-25</v>
      </c>
      <c r="D18" s="69" t="str">
        <f>VLOOKUP(B18,[1]確認責任者連絡先!$C$3:$F$61,4,FALSE)</f>
        <v>089-960-3331</v>
      </c>
      <c r="E18" s="185" t="s">
        <v>215</v>
      </c>
      <c r="F18" s="231" t="s">
        <v>626</v>
      </c>
      <c r="G18" s="177" t="s">
        <v>998</v>
      </c>
      <c r="H18" s="216" t="s">
        <v>1053</v>
      </c>
      <c r="I18" s="13" t="s">
        <v>147</v>
      </c>
      <c r="J18" s="13" t="s">
        <v>290</v>
      </c>
      <c r="K18" s="221" t="s">
        <v>222</v>
      </c>
      <c r="L18" s="218">
        <v>45919</v>
      </c>
      <c r="M18" s="218">
        <v>46326</v>
      </c>
      <c r="N18" s="210">
        <v>45900</v>
      </c>
      <c r="O18" s="219" t="s">
        <v>442</v>
      </c>
    </row>
    <row r="19" spans="1:15" ht="62.5" customHeight="1" x14ac:dyDescent="0.2">
      <c r="A19" s="126">
        <v>18</v>
      </c>
      <c r="B19" s="215" t="s">
        <v>1044</v>
      </c>
      <c r="C19" s="69" t="str">
        <f>VLOOKUP(B19,[1]確認責任者連絡先!$C$3:$F$61,3,FALSE)</f>
        <v>伊予郡松前町大字徳丸字五屋敷771-25</v>
      </c>
      <c r="D19" s="69" t="str">
        <f>VLOOKUP(B19,[1]確認責任者連絡先!$C$3:$F$61,4,FALSE)</f>
        <v>089-960-3331</v>
      </c>
      <c r="E19" s="185" t="s">
        <v>215</v>
      </c>
      <c r="F19" s="231" t="s">
        <v>728</v>
      </c>
      <c r="G19" s="177" t="s">
        <v>996</v>
      </c>
      <c r="H19" s="216" t="s">
        <v>1054</v>
      </c>
      <c r="I19" s="13" t="s">
        <v>147</v>
      </c>
      <c r="J19" s="13" t="s">
        <v>290</v>
      </c>
      <c r="K19" s="217" t="s">
        <v>220</v>
      </c>
      <c r="L19" s="218">
        <v>45922</v>
      </c>
      <c r="M19" s="218">
        <v>46326</v>
      </c>
      <c r="N19" s="210">
        <v>59400</v>
      </c>
      <c r="O19" s="219" t="s">
        <v>1055</v>
      </c>
    </row>
    <row r="20" spans="1:15" ht="62.5" customHeight="1" x14ac:dyDescent="0.2">
      <c r="A20" s="126">
        <v>19</v>
      </c>
      <c r="B20" s="215" t="s">
        <v>1056</v>
      </c>
      <c r="C20" s="69" t="str">
        <f>VLOOKUP(B20,[1]確認責任者連絡先!$C$3:$F$61,3,FALSE)</f>
        <v>松山市八反地498</v>
      </c>
      <c r="D20" s="69" t="str">
        <f>VLOOKUP(B20,[1]確認責任者連絡先!$C$3:$F$61,4,FALSE)</f>
        <v>089-946-9811</v>
      </c>
      <c r="E20" s="185" t="s">
        <v>1057</v>
      </c>
      <c r="F20" s="231" t="s">
        <v>581</v>
      </c>
      <c r="G20" s="233" t="s">
        <v>971</v>
      </c>
      <c r="H20" s="216" t="s">
        <v>1058</v>
      </c>
      <c r="I20" s="13" t="s">
        <v>150</v>
      </c>
      <c r="J20" s="13" t="s">
        <v>1088</v>
      </c>
      <c r="K20" s="217" t="s">
        <v>148</v>
      </c>
      <c r="L20" s="218">
        <v>45924</v>
      </c>
      <c r="M20" s="218">
        <v>46296</v>
      </c>
      <c r="N20" s="210">
        <v>5033</v>
      </c>
      <c r="O20" s="219" t="s">
        <v>444</v>
      </c>
    </row>
    <row r="21" spans="1:15" ht="62.5" customHeight="1" x14ac:dyDescent="0.2">
      <c r="A21" s="126">
        <v>20</v>
      </c>
      <c r="B21" s="215" t="s">
        <v>1059</v>
      </c>
      <c r="C21" s="69" t="str">
        <f>VLOOKUP(B21,[1]確認責任者連絡先!$C$3:$F$61,3,FALSE)</f>
        <v>松山市高井町1096-1</v>
      </c>
      <c r="D21" s="69" t="str">
        <f>VLOOKUP(B21,[1]確認責任者連絡先!$C$3:$F$61,4,FALSE)</f>
        <v>089-975-0362</v>
      </c>
      <c r="E21" s="185" t="s">
        <v>215</v>
      </c>
      <c r="F21" s="231" t="s">
        <v>583</v>
      </c>
      <c r="G21" s="233" t="s">
        <v>973</v>
      </c>
      <c r="H21" s="216" t="s">
        <v>1060</v>
      </c>
      <c r="I21" s="13" t="s">
        <v>150</v>
      </c>
      <c r="J21" s="13" t="s">
        <v>291</v>
      </c>
      <c r="K21" s="222" t="s">
        <v>148</v>
      </c>
      <c r="L21" s="218">
        <v>45910</v>
      </c>
      <c r="M21" s="218">
        <v>46274</v>
      </c>
      <c r="N21" s="210">
        <v>1158</v>
      </c>
      <c r="O21" s="219" t="s">
        <v>318</v>
      </c>
    </row>
    <row r="22" spans="1:15" ht="62.5" customHeight="1" x14ac:dyDescent="0.2">
      <c r="A22" s="126">
        <v>21</v>
      </c>
      <c r="B22" s="215" t="s">
        <v>159</v>
      </c>
      <c r="C22" s="69" t="str">
        <f>VLOOKUP(B22,[1]確認責任者連絡先!$C$3:$F$61,3,FALSE)</f>
        <v>東温市北野田376-1</v>
      </c>
      <c r="D22" s="69" t="str">
        <f>VLOOKUP(B22,[1]確認責任者連絡先!$C$3:$F$61,4,FALSE)</f>
        <v>089-955-1711</v>
      </c>
      <c r="E22" s="185" t="s">
        <v>215</v>
      </c>
      <c r="F22" s="231" t="s">
        <v>586</v>
      </c>
      <c r="G22" s="177" t="s">
        <v>974</v>
      </c>
      <c r="H22" s="216" t="s">
        <v>1061</v>
      </c>
      <c r="I22" s="13" t="s">
        <v>147</v>
      </c>
      <c r="J22" s="13" t="s">
        <v>290</v>
      </c>
      <c r="K22" s="217" t="s">
        <v>152</v>
      </c>
      <c r="L22" s="218">
        <v>45901</v>
      </c>
      <c r="M22" s="218">
        <v>46265</v>
      </c>
      <c r="N22" s="210">
        <v>13500</v>
      </c>
      <c r="O22" s="219" t="s">
        <v>443</v>
      </c>
    </row>
    <row r="23" spans="1:15" ht="62.5" customHeight="1" x14ac:dyDescent="0.2">
      <c r="A23" s="126">
        <v>22</v>
      </c>
      <c r="B23" s="215" t="s">
        <v>319</v>
      </c>
      <c r="C23" s="69" t="str">
        <f>VLOOKUP(B23,[1]確認責任者連絡先!$C$3:$F$61,3,FALSE)</f>
        <v>上浮穴郡久万高原町入野517</v>
      </c>
      <c r="D23" s="69" t="str">
        <f>VLOOKUP(B23,[1]確認責任者連絡先!$C$3:$F$61,4,FALSE)</f>
        <v>0892-21-0394</v>
      </c>
      <c r="E23" s="185" t="s">
        <v>215</v>
      </c>
      <c r="F23" s="231" t="s">
        <v>586</v>
      </c>
      <c r="G23" s="177" t="s">
        <v>974</v>
      </c>
      <c r="H23" s="216" t="s">
        <v>1062</v>
      </c>
      <c r="I23" s="13" t="s">
        <v>147</v>
      </c>
      <c r="J23" s="13" t="s">
        <v>290</v>
      </c>
      <c r="K23" s="217" t="s">
        <v>152</v>
      </c>
      <c r="L23" s="218">
        <v>45901</v>
      </c>
      <c r="M23" s="218">
        <v>46265</v>
      </c>
      <c r="N23" s="210">
        <v>26082</v>
      </c>
      <c r="O23" s="219" t="s">
        <v>320</v>
      </c>
    </row>
    <row r="24" spans="1:15" ht="62.5" customHeight="1" x14ac:dyDescent="0.2">
      <c r="A24" s="126">
        <v>23</v>
      </c>
      <c r="B24" s="215" t="s">
        <v>321</v>
      </c>
      <c r="C24" s="69" t="str">
        <f>VLOOKUP(B24,[1]確認責任者連絡先!$C$3:$F$61,3,FALSE)</f>
        <v>伊予郡松前町大字北川原79-1</v>
      </c>
      <c r="D24" s="69" t="str">
        <f>VLOOKUP(B24,[1]確認責任者連絡先!$C$3:$F$61,4,FALSE)</f>
        <v>089-971-7319</v>
      </c>
      <c r="E24" s="185" t="s">
        <v>1063</v>
      </c>
      <c r="F24" s="231" t="s">
        <v>590</v>
      </c>
      <c r="G24" s="177" t="s">
        <v>977</v>
      </c>
      <c r="H24" s="216" t="s">
        <v>1064</v>
      </c>
      <c r="I24" s="13" t="s">
        <v>145</v>
      </c>
      <c r="J24" s="13" t="s">
        <v>291</v>
      </c>
      <c r="K24" s="223" t="s">
        <v>221</v>
      </c>
      <c r="L24" s="218">
        <v>45913</v>
      </c>
      <c r="M24" s="218">
        <v>46356</v>
      </c>
      <c r="N24" s="210">
        <v>72000</v>
      </c>
      <c r="O24" s="219" t="s">
        <v>445</v>
      </c>
    </row>
    <row r="25" spans="1:15" ht="62.5" customHeight="1" x14ac:dyDescent="0.2">
      <c r="A25" s="126">
        <v>24</v>
      </c>
      <c r="B25" s="215" t="s">
        <v>437</v>
      </c>
      <c r="C25" s="69" t="str">
        <f>VLOOKUP(B25,[1]確認責任者連絡先!$C$3:$F$61,3,FALSE)</f>
        <v>大洲市東大洲911-1</v>
      </c>
      <c r="D25" s="69" t="str">
        <f>VLOOKUP(B25,[1]確認責任者連絡先!$C$3:$F$61,4,FALSE)</f>
        <v>本社
0893-25-4333
松山営業所
089-983-3231</v>
      </c>
      <c r="E25" s="185" t="s">
        <v>1065</v>
      </c>
      <c r="F25" s="231" t="s">
        <v>724</v>
      </c>
      <c r="G25" s="177" t="s">
        <v>980</v>
      </c>
      <c r="H25" s="216" t="s">
        <v>1066</v>
      </c>
      <c r="I25" s="13" t="s">
        <v>150</v>
      </c>
      <c r="J25" s="13" t="s">
        <v>1088</v>
      </c>
      <c r="K25" s="217" t="s">
        <v>157</v>
      </c>
      <c r="L25" s="218">
        <v>45950</v>
      </c>
      <c r="M25" s="218">
        <v>46310</v>
      </c>
      <c r="N25" s="210">
        <v>2000</v>
      </c>
      <c r="O25" s="219" t="s">
        <v>446</v>
      </c>
    </row>
    <row r="26" spans="1:15" ht="62.5" customHeight="1" x14ac:dyDescent="0.2">
      <c r="A26" s="126">
        <v>25</v>
      </c>
      <c r="B26" s="215" t="s">
        <v>437</v>
      </c>
      <c r="C26" s="69" t="str">
        <f>VLOOKUP(B26,[1]確認責任者連絡先!$C$3:$F$61,3,FALSE)</f>
        <v>大洲市東大洲911-1</v>
      </c>
      <c r="D26" s="69" t="str">
        <f>VLOOKUP(B26,[1]確認責任者連絡先!$C$3:$F$61,4,FALSE)</f>
        <v>本社
0893-25-4333
松山営業所
089-983-3231</v>
      </c>
      <c r="E26" s="185" t="s">
        <v>1067</v>
      </c>
      <c r="F26" s="231" t="s">
        <v>725</v>
      </c>
      <c r="G26" s="177" t="s">
        <v>981</v>
      </c>
      <c r="H26" s="216" t="s">
        <v>1068</v>
      </c>
      <c r="I26" s="13" t="s">
        <v>147</v>
      </c>
      <c r="J26" s="13" t="s">
        <v>1089</v>
      </c>
      <c r="K26" s="217" t="s">
        <v>157</v>
      </c>
      <c r="L26" s="218">
        <v>45930</v>
      </c>
      <c r="M26" s="218">
        <v>46310</v>
      </c>
      <c r="N26" s="210">
        <v>6800</v>
      </c>
      <c r="O26" s="219" t="s">
        <v>447</v>
      </c>
    </row>
    <row r="27" spans="1:15" ht="62.5" customHeight="1" x14ac:dyDescent="0.2">
      <c r="A27" s="126">
        <v>26</v>
      </c>
      <c r="B27" s="215" t="s">
        <v>1069</v>
      </c>
      <c r="C27" s="69" t="str">
        <f>VLOOKUP(B27,[1]確認責任者連絡先!$C$3:$F$61,3,FALSE)</f>
        <v>松山市大橋町103番地4</v>
      </c>
      <c r="D27" s="69" t="str">
        <f>VLOOKUP(B27,[1]確認責任者連絡先!$C$3:$F$61,4,FALSE)</f>
        <v>089-963-2751</v>
      </c>
      <c r="E27" s="185" t="s">
        <v>1070</v>
      </c>
      <c r="F27" s="231" t="s">
        <v>727</v>
      </c>
      <c r="G27" s="177" t="s">
        <v>983</v>
      </c>
      <c r="H27" s="216" t="s">
        <v>1071</v>
      </c>
      <c r="I27" s="196" t="s">
        <v>150</v>
      </c>
      <c r="J27" s="13" t="s">
        <v>291</v>
      </c>
      <c r="K27" s="217" t="s">
        <v>148</v>
      </c>
      <c r="L27" s="218">
        <v>45931</v>
      </c>
      <c r="M27" s="218">
        <v>46295</v>
      </c>
      <c r="N27" s="210">
        <v>1080</v>
      </c>
      <c r="O27" s="219" t="s">
        <v>1072</v>
      </c>
    </row>
    <row r="28" spans="1:15" ht="62.5" customHeight="1" x14ac:dyDescent="0.2">
      <c r="A28" s="126">
        <v>27</v>
      </c>
      <c r="B28" s="215" t="s">
        <v>1090</v>
      </c>
      <c r="C28" s="69" t="str">
        <f>VLOOKUP(B28,[1]確認責任者連絡先!$C$3:$F$61,3,FALSE)</f>
        <v>西予市宇和町坂戸652</v>
      </c>
      <c r="D28" s="69" t="str">
        <f>VLOOKUP(B28,[1]確認責任者連絡先!$C$3:$F$61,4,FALSE)</f>
        <v>0894-62-6859</v>
      </c>
      <c r="E28" s="185" t="s">
        <v>449</v>
      </c>
      <c r="F28" s="231" t="s">
        <v>729</v>
      </c>
      <c r="G28" s="177" t="s">
        <v>997</v>
      </c>
      <c r="H28" s="216" t="s">
        <v>1073</v>
      </c>
      <c r="I28" s="13" t="s">
        <v>375</v>
      </c>
      <c r="J28" s="13" t="s">
        <v>290</v>
      </c>
      <c r="K28" s="217" t="s">
        <v>450</v>
      </c>
      <c r="L28" s="218">
        <v>45950</v>
      </c>
      <c r="M28" s="218">
        <v>46295</v>
      </c>
      <c r="N28" s="210">
        <v>9829</v>
      </c>
      <c r="O28" s="219" t="s">
        <v>322</v>
      </c>
    </row>
    <row r="29" spans="1:15" ht="62.5" customHeight="1" x14ac:dyDescent="0.2">
      <c r="A29" s="126">
        <v>28</v>
      </c>
      <c r="B29" s="215" t="s">
        <v>438</v>
      </c>
      <c r="C29" s="69" t="str">
        <f>VLOOKUP(B29,[1]確認責任者連絡先!$C$3:$F$61,3,FALSE)</f>
        <v>宇和島市栄町港3丁目303</v>
      </c>
      <c r="D29" s="69" t="str">
        <f>VLOOKUP(B29,[1]確認責任者連絡先!$C$3:$F$61,4,FALSE)</f>
        <v>0895-22-8111</v>
      </c>
      <c r="E29" s="185" t="s">
        <v>15</v>
      </c>
      <c r="F29" s="231" t="s">
        <v>626</v>
      </c>
      <c r="G29" s="177" t="s">
        <v>998</v>
      </c>
      <c r="H29" s="216" t="s">
        <v>1074</v>
      </c>
      <c r="I29" s="196" t="s">
        <v>375</v>
      </c>
      <c r="J29" s="13" t="s">
        <v>290</v>
      </c>
      <c r="K29" s="223" t="s">
        <v>1091</v>
      </c>
      <c r="L29" s="218">
        <v>45901</v>
      </c>
      <c r="M29" s="218">
        <v>46265</v>
      </c>
      <c r="N29" s="210">
        <v>4860</v>
      </c>
      <c r="O29" s="219" t="s">
        <v>451</v>
      </c>
    </row>
    <row r="30" spans="1:15" ht="62.5" customHeight="1" x14ac:dyDescent="0.2">
      <c r="A30" s="126">
        <v>29</v>
      </c>
      <c r="B30" s="69" t="s">
        <v>439</v>
      </c>
      <c r="C30" s="69" t="str">
        <f>VLOOKUP(B30,[1]確認責任者連絡先!$C$3:$F$61,3,FALSE)</f>
        <v>大洲市東大洲1582番地</v>
      </c>
      <c r="D30" s="69" t="str">
        <f>VLOOKUP(B30,[1]確認責任者連絡先!$C$3:$F$61,4,FALSE)</f>
        <v>0893-24-4183</v>
      </c>
      <c r="E30" s="170" t="s">
        <v>15</v>
      </c>
      <c r="F30" s="92" t="s">
        <v>640</v>
      </c>
      <c r="G30" s="177" t="s">
        <v>999</v>
      </c>
      <c r="H30" s="216" t="s">
        <v>1075</v>
      </c>
      <c r="I30" s="207" t="s">
        <v>23</v>
      </c>
      <c r="J30" s="208" t="s">
        <v>290</v>
      </c>
      <c r="K30" s="180" t="s">
        <v>452</v>
      </c>
      <c r="L30" s="224">
        <v>45931</v>
      </c>
      <c r="M30" s="224">
        <v>46233</v>
      </c>
      <c r="N30" s="210">
        <v>2700</v>
      </c>
      <c r="O30" s="225" t="s">
        <v>453</v>
      </c>
    </row>
    <row r="31" spans="1:15" ht="62.5" customHeight="1" x14ac:dyDescent="0.2">
      <c r="A31" s="126">
        <v>30</v>
      </c>
      <c r="B31" s="69" t="s">
        <v>439</v>
      </c>
      <c r="C31" s="69" t="str">
        <f>VLOOKUP(B31,[1]確認責任者連絡先!$C$3:$F$61,3,FALSE)</f>
        <v>大洲市東大洲1582番地</v>
      </c>
      <c r="D31" s="69" t="str">
        <f>VLOOKUP(B31,[1]確認責任者連絡先!$C$3:$F$61,4,FALSE)</f>
        <v>0893-24-4183</v>
      </c>
      <c r="E31" s="170" t="s">
        <v>15</v>
      </c>
      <c r="F31" s="92" t="s">
        <v>640</v>
      </c>
      <c r="G31" s="177" t="s">
        <v>999</v>
      </c>
      <c r="H31" s="216" t="s">
        <v>1076</v>
      </c>
      <c r="I31" s="207" t="s">
        <v>23</v>
      </c>
      <c r="J31" s="208" t="s">
        <v>290</v>
      </c>
      <c r="K31" s="180" t="s">
        <v>452</v>
      </c>
      <c r="L31" s="209">
        <v>45920</v>
      </c>
      <c r="M31" s="209">
        <v>46295</v>
      </c>
      <c r="N31" s="210">
        <v>8100</v>
      </c>
      <c r="O31" s="211" t="s">
        <v>323</v>
      </c>
    </row>
    <row r="32" spans="1:15" ht="62.5" customHeight="1" x14ac:dyDescent="0.2">
      <c r="A32" s="126">
        <v>31</v>
      </c>
      <c r="B32" s="69" t="s">
        <v>439</v>
      </c>
      <c r="C32" s="69" t="str">
        <f>VLOOKUP(B32,[1]確認責任者連絡先!$C$3:$F$61,3,FALSE)</f>
        <v>大洲市東大洲1582番地</v>
      </c>
      <c r="D32" s="69" t="str">
        <f>VLOOKUP(B32,[1]確認責任者連絡先!$C$3:$F$61,4,FALSE)</f>
        <v>0893-24-4183</v>
      </c>
      <c r="E32" s="170" t="s">
        <v>15</v>
      </c>
      <c r="F32" s="92" t="s">
        <v>640</v>
      </c>
      <c r="G32" s="177" t="s">
        <v>999</v>
      </c>
      <c r="H32" s="216" t="s">
        <v>1077</v>
      </c>
      <c r="I32" s="207" t="s">
        <v>23</v>
      </c>
      <c r="J32" s="208" t="s">
        <v>290</v>
      </c>
      <c r="K32" s="180" t="s">
        <v>452</v>
      </c>
      <c r="L32" s="209">
        <v>45920</v>
      </c>
      <c r="M32" s="209">
        <v>46265</v>
      </c>
      <c r="N32" s="210">
        <v>5000</v>
      </c>
      <c r="O32" s="211" t="s">
        <v>323</v>
      </c>
    </row>
    <row r="33" spans="1:17" ht="62.5" customHeight="1" x14ac:dyDescent="0.2">
      <c r="A33" s="126">
        <v>32</v>
      </c>
      <c r="B33" s="69" t="s">
        <v>439</v>
      </c>
      <c r="C33" s="69" t="str">
        <f>VLOOKUP(B33,[1]確認責任者連絡先!$C$3:$F$61,3,FALSE)</f>
        <v>大洲市東大洲1582番地</v>
      </c>
      <c r="D33" s="69" t="str">
        <f>VLOOKUP(B33,[1]確認責任者連絡先!$C$3:$F$61,4,FALSE)</f>
        <v>0893-24-4183</v>
      </c>
      <c r="E33" s="226" t="s">
        <v>1078</v>
      </c>
      <c r="F33" s="92" t="s">
        <v>730</v>
      </c>
      <c r="G33" s="177" t="s">
        <v>1003</v>
      </c>
      <c r="H33" s="216" t="s">
        <v>1079</v>
      </c>
      <c r="I33" s="207" t="s">
        <v>386</v>
      </c>
      <c r="J33" s="208" t="s">
        <v>454</v>
      </c>
      <c r="K33" s="180" t="s">
        <v>455</v>
      </c>
      <c r="L33" s="209">
        <v>45931</v>
      </c>
      <c r="M33" s="209">
        <v>46325</v>
      </c>
      <c r="N33" s="210">
        <v>27000</v>
      </c>
      <c r="O33" s="211" t="s">
        <v>453</v>
      </c>
    </row>
    <row r="34" spans="1:17" ht="62.5" customHeight="1" x14ac:dyDescent="0.2">
      <c r="A34" s="126">
        <v>33</v>
      </c>
      <c r="B34" s="69" t="s">
        <v>439</v>
      </c>
      <c r="C34" s="69" t="str">
        <f>VLOOKUP(B34,[1]確認責任者連絡先!$C$3:$F$61,3,FALSE)</f>
        <v>大洲市東大洲1582番地</v>
      </c>
      <c r="D34" s="69" t="str">
        <f>VLOOKUP(B34,[1]確認責任者連絡先!$C$3:$F$61,4,FALSE)</f>
        <v>0893-24-4183</v>
      </c>
      <c r="E34" s="185" t="s">
        <v>1078</v>
      </c>
      <c r="F34" s="92" t="s">
        <v>730</v>
      </c>
      <c r="G34" s="177" t="s">
        <v>1000</v>
      </c>
      <c r="H34" s="216" t="s">
        <v>1080</v>
      </c>
      <c r="I34" s="207" t="s">
        <v>386</v>
      </c>
      <c r="J34" s="208" t="s">
        <v>454</v>
      </c>
      <c r="K34" s="227" t="s">
        <v>455</v>
      </c>
      <c r="L34" s="228">
        <v>45931</v>
      </c>
      <c r="M34" s="228">
        <v>46325</v>
      </c>
      <c r="N34" s="210">
        <v>43000</v>
      </c>
      <c r="O34" s="229" t="s">
        <v>323</v>
      </c>
    </row>
    <row r="35" spans="1:17" ht="62.5" customHeight="1" x14ac:dyDescent="0.2">
      <c r="A35" s="126">
        <v>34</v>
      </c>
      <c r="B35" s="69" t="s">
        <v>1092</v>
      </c>
      <c r="C35" s="69" t="str">
        <f>VLOOKUP(B35,[1]確認責任者連絡先!$C$3:$F$61,3,FALSE)</f>
        <v>宇和島市吉田町河内甲1471</v>
      </c>
      <c r="D35" s="69" t="str">
        <f>VLOOKUP(B35,[1]確認責任者連絡先!$C$3:$F$61,4,FALSE)</f>
        <v>0895-52-1937</v>
      </c>
      <c r="E35" s="185" t="s">
        <v>456</v>
      </c>
      <c r="F35" s="92" t="s">
        <v>637</v>
      </c>
      <c r="G35" s="177" t="s">
        <v>1000</v>
      </c>
      <c r="H35" s="216" t="s">
        <v>1081</v>
      </c>
      <c r="I35" s="207" t="s">
        <v>23</v>
      </c>
      <c r="J35" s="208" t="s">
        <v>290</v>
      </c>
      <c r="K35" s="227" t="s">
        <v>1093</v>
      </c>
      <c r="L35" s="228">
        <v>45901</v>
      </c>
      <c r="M35" s="228">
        <v>46265</v>
      </c>
      <c r="N35" s="210">
        <v>122593</v>
      </c>
      <c r="O35" s="229" t="s">
        <v>457</v>
      </c>
    </row>
    <row r="36" spans="1:17" ht="62.5" customHeight="1" x14ac:dyDescent="0.2">
      <c r="A36" s="126">
        <v>35</v>
      </c>
      <c r="B36" s="69" t="s">
        <v>670</v>
      </c>
      <c r="C36" s="69" t="str">
        <f>VLOOKUP(B36,[1]確認責任者連絡先!$C$3:$F$61,3,FALSE)</f>
        <v>北宇和郡松野町延野々1510-1</v>
      </c>
      <c r="D36" s="69" t="str">
        <f>VLOOKUP(B36,[1]確認責任者連絡先!$C$3:$F$61,4,FALSE)</f>
        <v>0895-20-5006</v>
      </c>
      <c r="E36" s="185" t="s">
        <v>1082</v>
      </c>
      <c r="F36" s="92" t="s">
        <v>662</v>
      </c>
      <c r="G36" s="177" t="s">
        <v>1006</v>
      </c>
      <c r="H36" s="216" t="s">
        <v>1083</v>
      </c>
      <c r="I36" s="207" t="s">
        <v>23</v>
      </c>
      <c r="J36" s="208" t="s">
        <v>290</v>
      </c>
      <c r="K36" s="227" t="s">
        <v>458</v>
      </c>
      <c r="L36" s="228">
        <v>45901</v>
      </c>
      <c r="M36" s="228">
        <v>46264</v>
      </c>
      <c r="N36" s="210">
        <v>5486</v>
      </c>
      <c r="O36" s="229" t="s">
        <v>459</v>
      </c>
    </row>
    <row r="37" spans="1:17" ht="62.5" customHeight="1" x14ac:dyDescent="0.2">
      <c r="A37" s="126">
        <v>36</v>
      </c>
      <c r="B37" s="69" t="s">
        <v>1084</v>
      </c>
      <c r="C37" s="69" t="str">
        <f>VLOOKUP(B37,[1]確認責任者連絡先!$C$3:$F$61,3,FALSE)</f>
        <v>大洲市東大洲15</v>
      </c>
      <c r="D37" s="69" t="str">
        <f>VLOOKUP(B37,[1]確認責任者連絡先!$C$3:$F$61,4,FALSE)</f>
        <v>0893-24-3101</v>
      </c>
      <c r="E37" s="185" t="s">
        <v>1078</v>
      </c>
      <c r="F37" s="92" t="s">
        <v>666</v>
      </c>
      <c r="G37" s="177" t="s">
        <v>1007</v>
      </c>
      <c r="H37" s="216" t="s">
        <v>1085</v>
      </c>
      <c r="I37" s="179" t="s">
        <v>1094</v>
      </c>
      <c r="J37" s="208" t="s">
        <v>1086</v>
      </c>
      <c r="K37" s="227" t="s">
        <v>1087</v>
      </c>
      <c r="L37" s="228">
        <v>45950</v>
      </c>
      <c r="M37" s="228">
        <v>46021</v>
      </c>
      <c r="N37" s="210">
        <v>1980</v>
      </c>
      <c r="O37" s="229" t="s">
        <v>1008</v>
      </c>
    </row>
    <row r="38" spans="1:17" ht="62.5" customHeight="1" x14ac:dyDescent="0.2">
      <c r="A38" s="126">
        <v>37</v>
      </c>
      <c r="B38" s="240" t="s">
        <v>1154</v>
      </c>
      <c r="C38" s="69" t="str">
        <f>VLOOKUP(B38,[1]確認責任者連絡先!$C$3:$F$61,3,FALSE)</f>
        <v>松山市樽味3丁目2-40</v>
      </c>
      <c r="D38" s="69" t="str">
        <f>VLOOKUP(B38,[1]確認責任者連絡先!$C$3:$F$61,4,FALSE)</f>
        <v>089-946-9911</v>
      </c>
      <c r="E38" s="240" t="s">
        <v>217</v>
      </c>
      <c r="F38" s="241" t="s">
        <v>721</v>
      </c>
      <c r="G38" s="242" t="s">
        <v>1155</v>
      </c>
      <c r="H38" s="216" t="s">
        <v>1156</v>
      </c>
      <c r="I38" s="243" t="s">
        <v>150</v>
      </c>
      <c r="J38" s="243" t="s">
        <v>291</v>
      </c>
      <c r="K38" s="244" t="s">
        <v>148</v>
      </c>
      <c r="L38" s="228">
        <v>45962</v>
      </c>
      <c r="M38" s="228">
        <v>46081</v>
      </c>
      <c r="N38" s="245">
        <v>180</v>
      </c>
      <c r="O38" s="108" t="s">
        <v>1157</v>
      </c>
      <c r="P38" s="11"/>
      <c r="Q38" s="11"/>
    </row>
    <row r="39" spans="1:17" ht="62.5" customHeight="1" x14ac:dyDescent="0.2"/>
  </sheetData>
  <autoFilter ref="A1:Q37" xr:uid="{00000000-0009-0000-0000-000001000000}"/>
  <phoneticPr fontId="2"/>
  <pageMargins left="0.31496062992125984" right="0.19685039370078741" top="0.47244094488188981" bottom="0.51181102362204722" header="0.19685039370078741" footer="0.19685039370078741"/>
  <pageSetup paperSize="8" scale="2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XDZ63"/>
  <sheetViews>
    <sheetView view="pageBreakPreview" zoomScale="90" zoomScaleNormal="100" zoomScaleSheetLayoutView="90" workbookViewId="0"/>
  </sheetViews>
  <sheetFormatPr defaultColWidth="9" defaultRowHeight="13" x14ac:dyDescent="0.2"/>
  <cols>
    <col min="1" max="1" width="3.90625" style="17" customWidth="1"/>
    <col min="2" max="2" width="3" style="17" customWidth="1"/>
    <col min="3" max="3" width="44.54296875" style="18" customWidth="1"/>
    <col min="4" max="4" width="12.08984375" style="19" customWidth="1"/>
    <col min="5" max="5" width="33.36328125" style="17" customWidth="1"/>
    <col min="6" max="6" width="16.08984375" style="19" customWidth="1"/>
    <col min="7" max="16384" width="9" style="17"/>
  </cols>
  <sheetData>
    <row r="1" spans="1:6" ht="24" customHeight="1" x14ac:dyDescent="0.2">
      <c r="A1" s="70"/>
      <c r="B1" s="70"/>
      <c r="C1" s="55" t="s">
        <v>691</v>
      </c>
      <c r="D1" s="71"/>
      <c r="E1" s="70"/>
      <c r="F1" s="71"/>
    </row>
    <row r="2" spans="1:6" ht="15" customHeight="1" x14ac:dyDescent="0.2">
      <c r="A2" s="72"/>
      <c r="B2" s="72"/>
      <c r="C2" s="73" t="s">
        <v>164</v>
      </c>
      <c r="D2" s="74" t="s">
        <v>34</v>
      </c>
      <c r="E2" s="75" t="s">
        <v>111</v>
      </c>
      <c r="F2" s="74" t="s">
        <v>35</v>
      </c>
    </row>
    <row r="3" spans="1:6" ht="29.25" customHeight="1" x14ac:dyDescent="0.2">
      <c r="A3" s="72">
        <v>1</v>
      </c>
      <c r="B3" s="282" t="s">
        <v>109</v>
      </c>
      <c r="C3" s="8" t="s">
        <v>207</v>
      </c>
      <c r="D3" s="22" t="s">
        <v>36</v>
      </c>
      <c r="E3" s="20" t="s">
        <v>37</v>
      </c>
      <c r="F3" s="21" t="s">
        <v>377</v>
      </c>
    </row>
    <row r="4" spans="1:6" ht="29.25" customHeight="1" x14ac:dyDescent="0.2">
      <c r="A4" s="72">
        <v>2</v>
      </c>
      <c r="B4" s="282"/>
      <c r="C4" s="6" t="s">
        <v>225</v>
      </c>
      <c r="D4" s="22" t="s">
        <v>38</v>
      </c>
      <c r="E4" s="20" t="s">
        <v>165</v>
      </c>
      <c r="F4" s="21" t="s">
        <v>115</v>
      </c>
    </row>
    <row r="5" spans="1:6" ht="29.25" customHeight="1" x14ac:dyDescent="0.2">
      <c r="A5" s="72">
        <v>3</v>
      </c>
      <c r="B5" s="282"/>
      <c r="C5" s="85" t="s">
        <v>270</v>
      </c>
      <c r="D5" s="21" t="s">
        <v>166</v>
      </c>
      <c r="E5" s="20" t="s">
        <v>39</v>
      </c>
      <c r="F5" s="21" t="s">
        <v>116</v>
      </c>
    </row>
    <row r="6" spans="1:6" ht="29.25" customHeight="1" x14ac:dyDescent="0.2">
      <c r="A6" s="72">
        <v>4</v>
      </c>
      <c r="B6" s="282"/>
      <c r="C6" s="76" t="s">
        <v>331</v>
      </c>
      <c r="D6" s="22" t="s">
        <v>117</v>
      </c>
      <c r="E6" s="20" t="s">
        <v>40</v>
      </c>
      <c r="F6" s="21" t="s">
        <v>167</v>
      </c>
    </row>
    <row r="7" spans="1:6" ht="29.25" customHeight="1" x14ac:dyDescent="0.2">
      <c r="A7" s="72">
        <v>5</v>
      </c>
      <c r="B7" s="282"/>
      <c r="C7" s="159" t="s">
        <v>686</v>
      </c>
      <c r="D7" s="22" t="s">
        <v>41</v>
      </c>
      <c r="E7" s="20" t="s">
        <v>42</v>
      </c>
      <c r="F7" s="22" t="s">
        <v>378</v>
      </c>
    </row>
    <row r="8" spans="1:6" ht="29.25" customHeight="1" x14ac:dyDescent="0.2">
      <c r="A8" s="72">
        <v>6</v>
      </c>
      <c r="B8" s="282"/>
      <c r="C8" s="6" t="s">
        <v>128</v>
      </c>
      <c r="D8" s="22" t="s">
        <v>43</v>
      </c>
      <c r="E8" s="20" t="s">
        <v>44</v>
      </c>
      <c r="F8" s="21" t="s">
        <v>118</v>
      </c>
    </row>
    <row r="9" spans="1:6" ht="29.25" customHeight="1" x14ac:dyDescent="0.2">
      <c r="A9" s="72">
        <v>7</v>
      </c>
      <c r="B9" s="282"/>
      <c r="C9" s="4" t="s">
        <v>1153</v>
      </c>
      <c r="D9" s="22" t="s">
        <v>45</v>
      </c>
      <c r="E9" s="20" t="s">
        <v>119</v>
      </c>
      <c r="F9" s="21" t="s">
        <v>376</v>
      </c>
    </row>
    <row r="10" spans="1:6" ht="29.25" customHeight="1" x14ac:dyDescent="0.2">
      <c r="A10" s="72">
        <v>8</v>
      </c>
      <c r="B10" s="282"/>
      <c r="C10" s="111" t="s">
        <v>387</v>
      </c>
      <c r="D10" s="22" t="s">
        <v>46</v>
      </c>
      <c r="E10" s="20" t="s">
        <v>357</v>
      </c>
      <c r="F10" s="22" t="s">
        <v>379</v>
      </c>
    </row>
    <row r="11" spans="1:6" ht="29.25" customHeight="1" x14ac:dyDescent="0.2">
      <c r="A11" s="72">
        <v>9</v>
      </c>
      <c r="B11" s="282"/>
      <c r="C11" s="85" t="s">
        <v>274</v>
      </c>
      <c r="D11" s="22" t="s">
        <v>47</v>
      </c>
      <c r="E11" s="20" t="s">
        <v>48</v>
      </c>
      <c r="F11" s="22" t="s">
        <v>120</v>
      </c>
    </row>
    <row r="12" spans="1:6" ht="29.25" customHeight="1" x14ac:dyDescent="0.2">
      <c r="A12" s="72">
        <v>10</v>
      </c>
      <c r="B12" s="282"/>
      <c r="C12" s="3" t="s">
        <v>261</v>
      </c>
      <c r="D12" s="22" t="s">
        <v>121</v>
      </c>
      <c r="E12" s="20" t="s">
        <v>114</v>
      </c>
      <c r="F12" s="21" t="s">
        <v>380</v>
      </c>
    </row>
    <row r="13" spans="1:6" ht="29.25" customHeight="1" x14ac:dyDescent="0.2">
      <c r="A13" s="72">
        <v>11</v>
      </c>
      <c r="B13" s="282"/>
      <c r="C13" s="4" t="s">
        <v>285</v>
      </c>
      <c r="D13" s="22" t="s">
        <v>49</v>
      </c>
      <c r="E13" s="20" t="s">
        <v>50</v>
      </c>
      <c r="F13" s="22" t="s">
        <v>51</v>
      </c>
    </row>
    <row r="14" spans="1:6" ht="29.25" customHeight="1" x14ac:dyDescent="0.2">
      <c r="A14" s="72">
        <v>12</v>
      </c>
      <c r="B14" s="283" t="s">
        <v>110</v>
      </c>
      <c r="C14" s="4" t="s">
        <v>206</v>
      </c>
      <c r="D14" s="77" t="s">
        <v>52</v>
      </c>
      <c r="E14" s="72" t="s">
        <v>53</v>
      </c>
      <c r="F14" s="77" t="s">
        <v>54</v>
      </c>
    </row>
    <row r="15" spans="1:6" ht="43.5" customHeight="1" x14ac:dyDescent="0.2">
      <c r="A15" s="72">
        <v>13</v>
      </c>
      <c r="B15" s="284"/>
      <c r="C15" s="4" t="s">
        <v>495</v>
      </c>
      <c r="D15" s="27" t="s">
        <v>306</v>
      </c>
      <c r="E15" s="25" t="s">
        <v>307</v>
      </c>
      <c r="F15" s="77" t="s">
        <v>308</v>
      </c>
    </row>
    <row r="16" spans="1:6" ht="29.25" customHeight="1" x14ac:dyDescent="0.2">
      <c r="A16" s="72">
        <v>14</v>
      </c>
      <c r="B16" s="284"/>
      <c r="C16" s="4" t="s">
        <v>226</v>
      </c>
      <c r="D16" s="77" t="s">
        <v>55</v>
      </c>
      <c r="E16" s="72" t="s">
        <v>358</v>
      </c>
      <c r="F16" s="77" t="s">
        <v>56</v>
      </c>
    </row>
    <row r="17" spans="1:6 16354:16354" ht="29.25" customHeight="1" x14ac:dyDescent="0.2">
      <c r="A17" s="72">
        <v>15</v>
      </c>
      <c r="B17" s="284"/>
      <c r="C17" s="47" t="s">
        <v>130</v>
      </c>
      <c r="D17" s="77" t="s">
        <v>57</v>
      </c>
      <c r="E17" s="72" t="s">
        <v>58</v>
      </c>
      <c r="F17" s="77" t="s">
        <v>59</v>
      </c>
    </row>
    <row r="18" spans="1:6 16354:16354" ht="29.25" customHeight="1" x14ac:dyDescent="0.2">
      <c r="A18" s="72">
        <v>16</v>
      </c>
      <c r="B18" s="284"/>
      <c r="C18" s="4" t="s">
        <v>131</v>
      </c>
      <c r="D18" s="77" t="s">
        <v>60</v>
      </c>
      <c r="E18" s="72" t="s">
        <v>61</v>
      </c>
      <c r="F18" s="77" t="s">
        <v>62</v>
      </c>
    </row>
    <row r="19" spans="1:6 16354:16354" ht="29.25" customHeight="1" x14ac:dyDescent="0.2">
      <c r="A19" s="72">
        <v>17</v>
      </c>
      <c r="B19" s="284"/>
      <c r="C19" s="6" t="s">
        <v>136</v>
      </c>
      <c r="D19" s="77" t="s">
        <v>271</v>
      </c>
      <c r="E19" s="72" t="s">
        <v>272</v>
      </c>
      <c r="F19" s="77" t="s">
        <v>273</v>
      </c>
    </row>
    <row r="20" spans="1:6 16354:16354" ht="29.25" customHeight="1" x14ac:dyDescent="0.2">
      <c r="A20" s="72">
        <v>18</v>
      </c>
      <c r="B20" s="284"/>
      <c r="C20" s="6" t="s">
        <v>134</v>
      </c>
      <c r="D20" s="77" t="s">
        <v>63</v>
      </c>
      <c r="E20" s="72" t="s">
        <v>64</v>
      </c>
      <c r="F20" s="77" t="s">
        <v>65</v>
      </c>
    </row>
    <row r="21" spans="1:6 16354:16354" ht="29.25" customHeight="1" x14ac:dyDescent="0.2">
      <c r="A21" s="72">
        <v>19</v>
      </c>
      <c r="B21" s="284"/>
      <c r="C21" s="6" t="s">
        <v>132</v>
      </c>
      <c r="D21" s="77" t="s">
        <v>66</v>
      </c>
      <c r="E21" s="72" t="s">
        <v>67</v>
      </c>
      <c r="F21" s="77" t="s">
        <v>68</v>
      </c>
    </row>
    <row r="22" spans="1:6 16354:16354" ht="29.25" customHeight="1" x14ac:dyDescent="0.2">
      <c r="A22" s="72">
        <v>20</v>
      </c>
      <c r="B22" s="284"/>
      <c r="C22" s="6" t="s">
        <v>133</v>
      </c>
      <c r="D22" s="77" t="s">
        <v>360</v>
      </c>
      <c r="E22" s="72" t="s">
        <v>359</v>
      </c>
      <c r="F22" s="77" t="s">
        <v>69</v>
      </c>
    </row>
    <row r="23" spans="1:6 16354:16354" ht="29.25" customHeight="1" x14ac:dyDescent="0.2">
      <c r="A23" s="72">
        <v>21</v>
      </c>
      <c r="B23" s="284"/>
      <c r="C23" s="3" t="s">
        <v>923</v>
      </c>
      <c r="D23" s="77" t="s">
        <v>70</v>
      </c>
      <c r="E23" s="72" t="s">
        <v>71</v>
      </c>
      <c r="F23" s="77" t="s">
        <v>72</v>
      </c>
      <c r="XDZ23" s="24"/>
    </row>
    <row r="24" spans="1:6 16354:16354" ht="29.25" customHeight="1" x14ac:dyDescent="0.2">
      <c r="A24" s="72">
        <v>22</v>
      </c>
      <c r="B24" s="284"/>
      <c r="C24" s="6" t="s">
        <v>140</v>
      </c>
      <c r="D24" s="77" t="s">
        <v>73</v>
      </c>
      <c r="E24" s="72" t="s">
        <v>74</v>
      </c>
      <c r="F24" s="77" t="s">
        <v>75</v>
      </c>
    </row>
    <row r="25" spans="1:6 16354:16354" ht="29.25" customHeight="1" x14ac:dyDescent="0.2">
      <c r="A25" s="72">
        <v>23</v>
      </c>
      <c r="B25" s="284"/>
      <c r="C25" s="4" t="s">
        <v>920</v>
      </c>
      <c r="D25" s="77" t="s">
        <v>76</v>
      </c>
      <c r="E25" s="72" t="s">
        <v>77</v>
      </c>
      <c r="F25" s="77" t="s">
        <v>78</v>
      </c>
    </row>
    <row r="26" spans="1:6 16354:16354" ht="29.25" customHeight="1" x14ac:dyDescent="0.2">
      <c r="A26" s="72">
        <v>24</v>
      </c>
      <c r="B26" s="284"/>
      <c r="C26" s="4" t="s">
        <v>388</v>
      </c>
      <c r="D26" s="77" t="s">
        <v>79</v>
      </c>
      <c r="E26" s="72" t="s">
        <v>80</v>
      </c>
      <c r="F26" s="77" t="s">
        <v>81</v>
      </c>
    </row>
    <row r="27" spans="1:6 16354:16354" ht="52" x14ac:dyDescent="0.2">
      <c r="A27" s="72">
        <v>25</v>
      </c>
      <c r="B27" s="284"/>
      <c r="C27" s="6" t="s">
        <v>129</v>
      </c>
      <c r="D27" s="77" t="s">
        <v>46</v>
      </c>
      <c r="E27" s="72" t="s">
        <v>82</v>
      </c>
      <c r="F27" s="78" t="s">
        <v>168</v>
      </c>
    </row>
    <row r="28" spans="1:6 16354:16354" ht="29.25" customHeight="1" x14ac:dyDescent="0.2">
      <c r="A28" s="72">
        <v>26</v>
      </c>
      <c r="B28" s="284"/>
      <c r="C28" s="6" t="s">
        <v>137</v>
      </c>
      <c r="D28" s="77" t="s">
        <v>83</v>
      </c>
      <c r="E28" s="72" t="s">
        <v>84</v>
      </c>
      <c r="F28" s="77" t="s">
        <v>85</v>
      </c>
    </row>
    <row r="29" spans="1:6 16354:16354" ht="29.25" customHeight="1" x14ac:dyDescent="0.2">
      <c r="A29" s="72">
        <v>27</v>
      </c>
      <c r="B29" s="284"/>
      <c r="C29" s="6" t="s">
        <v>142</v>
      </c>
      <c r="D29" s="77" t="s">
        <v>86</v>
      </c>
      <c r="E29" s="72" t="s">
        <v>87</v>
      </c>
      <c r="F29" s="77" t="s">
        <v>88</v>
      </c>
    </row>
    <row r="30" spans="1:6 16354:16354" ht="29.25" customHeight="1" x14ac:dyDescent="0.2">
      <c r="A30" s="72">
        <v>28</v>
      </c>
      <c r="B30" s="284"/>
      <c r="C30" s="6" t="s">
        <v>138</v>
      </c>
      <c r="D30" s="77" t="s">
        <v>89</v>
      </c>
      <c r="E30" s="72" t="s">
        <v>90</v>
      </c>
      <c r="F30" s="77" t="s">
        <v>91</v>
      </c>
    </row>
    <row r="31" spans="1:6 16354:16354" ht="29.25" customHeight="1" x14ac:dyDescent="0.2">
      <c r="A31" s="72">
        <v>29</v>
      </c>
      <c r="B31" s="284"/>
      <c r="C31" s="111" t="s">
        <v>389</v>
      </c>
      <c r="D31" s="77" t="s">
        <v>92</v>
      </c>
      <c r="E31" s="72" t="s">
        <v>93</v>
      </c>
      <c r="F31" s="77" t="s">
        <v>94</v>
      </c>
    </row>
    <row r="32" spans="1:6 16354:16354" ht="29.25" customHeight="1" x14ac:dyDescent="0.2">
      <c r="A32" s="72">
        <v>30</v>
      </c>
      <c r="B32" s="284"/>
      <c r="C32" s="54" t="s">
        <v>159</v>
      </c>
      <c r="D32" s="77" t="s">
        <v>95</v>
      </c>
      <c r="E32" s="72" t="s">
        <v>96</v>
      </c>
      <c r="F32" s="77" t="s">
        <v>97</v>
      </c>
    </row>
    <row r="33" spans="1:6" ht="29.25" customHeight="1" x14ac:dyDescent="0.2">
      <c r="A33" s="72">
        <v>31</v>
      </c>
      <c r="B33" s="284"/>
      <c r="C33" s="3" t="s">
        <v>329</v>
      </c>
      <c r="D33" s="77" t="s">
        <v>262</v>
      </c>
      <c r="E33" s="72" t="s">
        <v>263</v>
      </c>
      <c r="F33" s="77" t="s">
        <v>264</v>
      </c>
    </row>
    <row r="34" spans="1:6" ht="29.25" customHeight="1" x14ac:dyDescent="0.2">
      <c r="A34" s="72">
        <v>32</v>
      </c>
      <c r="B34" s="284"/>
      <c r="C34" s="8" t="s">
        <v>265</v>
      </c>
      <c r="D34" s="77" t="s">
        <v>266</v>
      </c>
      <c r="E34" s="72" t="s">
        <v>267</v>
      </c>
      <c r="F34" s="77" t="s">
        <v>268</v>
      </c>
    </row>
    <row r="35" spans="1:6" ht="29.25" customHeight="1" x14ac:dyDescent="0.2">
      <c r="A35" s="72">
        <v>33</v>
      </c>
      <c r="B35" s="284"/>
      <c r="C35" s="23" t="s">
        <v>924</v>
      </c>
      <c r="D35" s="77" t="s">
        <v>98</v>
      </c>
      <c r="E35" s="72" t="s">
        <v>99</v>
      </c>
      <c r="F35" s="77" t="s">
        <v>100</v>
      </c>
    </row>
    <row r="36" spans="1:6" ht="29.25" customHeight="1" x14ac:dyDescent="0.2">
      <c r="A36" s="72">
        <v>34</v>
      </c>
      <c r="B36" s="284"/>
      <c r="C36" s="4" t="s">
        <v>925</v>
      </c>
      <c r="D36" s="20" t="s">
        <v>169</v>
      </c>
      <c r="E36" s="26" t="s">
        <v>113</v>
      </c>
      <c r="F36" s="77" t="s">
        <v>122</v>
      </c>
    </row>
    <row r="37" spans="1:6" ht="29.25" customHeight="1" x14ac:dyDescent="0.2">
      <c r="A37" s="72">
        <v>35</v>
      </c>
      <c r="B37" s="284"/>
      <c r="C37" s="28" t="s">
        <v>158</v>
      </c>
      <c r="D37" s="77" t="s">
        <v>101</v>
      </c>
      <c r="E37" s="72" t="s">
        <v>102</v>
      </c>
      <c r="F37" s="77" t="s">
        <v>103</v>
      </c>
    </row>
    <row r="38" spans="1:6" ht="29.25" customHeight="1" x14ac:dyDescent="0.2">
      <c r="A38" s="72">
        <v>36</v>
      </c>
      <c r="B38" s="284"/>
      <c r="C38" s="6" t="s">
        <v>135</v>
      </c>
      <c r="D38" s="77" t="s">
        <v>104</v>
      </c>
      <c r="E38" s="72" t="s">
        <v>105</v>
      </c>
      <c r="F38" s="77" t="s">
        <v>106</v>
      </c>
    </row>
    <row r="39" spans="1:6" ht="29.25" customHeight="1" x14ac:dyDescent="0.2">
      <c r="A39" s="72">
        <v>37</v>
      </c>
      <c r="B39" s="284"/>
      <c r="C39" s="4" t="s">
        <v>531</v>
      </c>
      <c r="D39" s="20" t="s">
        <v>187</v>
      </c>
      <c r="E39" s="26" t="s">
        <v>112</v>
      </c>
      <c r="F39" s="77" t="s">
        <v>170</v>
      </c>
    </row>
    <row r="40" spans="1:6" ht="29.25" customHeight="1" x14ac:dyDescent="0.2">
      <c r="A40" s="72">
        <v>38</v>
      </c>
      <c r="B40" s="284"/>
      <c r="C40" s="6" t="s">
        <v>252</v>
      </c>
      <c r="D40" s="20" t="s">
        <v>171</v>
      </c>
      <c r="E40" s="26" t="s">
        <v>126</v>
      </c>
      <c r="F40" s="22" t="s">
        <v>172</v>
      </c>
    </row>
    <row r="41" spans="1:6" ht="29.25" customHeight="1" x14ac:dyDescent="0.2">
      <c r="A41" s="72">
        <v>39</v>
      </c>
      <c r="B41" s="284"/>
      <c r="C41" s="90" t="s">
        <v>830</v>
      </c>
      <c r="D41" s="20" t="s">
        <v>173</v>
      </c>
      <c r="E41" s="26" t="s">
        <v>123</v>
      </c>
      <c r="F41" s="21" t="s">
        <v>174</v>
      </c>
    </row>
    <row r="42" spans="1:6" ht="29.25" customHeight="1" x14ac:dyDescent="0.2">
      <c r="A42" s="72">
        <v>40</v>
      </c>
      <c r="B42" s="284"/>
      <c r="C42" s="37" t="s">
        <v>309</v>
      </c>
      <c r="D42" s="20" t="s">
        <v>175</v>
      </c>
      <c r="E42" s="26" t="s">
        <v>124</v>
      </c>
      <c r="F42" s="21" t="s">
        <v>125</v>
      </c>
    </row>
    <row r="43" spans="1:6" ht="29.25" customHeight="1" x14ac:dyDescent="0.2">
      <c r="A43" s="72">
        <v>41</v>
      </c>
      <c r="B43" s="284"/>
      <c r="C43" s="4" t="s">
        <v>391</v>
      </c>
      <c r="D43" s="20" t="s">
        <v>176</v>
      </c>
      <c r="E43" s="26" t="s">
        <v>127</v>
      </c>
      <c r="F43" s="21" t="s">
        <v>177</v>
      </c>
    </row>
    <row r="44" spans="1:6" ht="29.25" customHeight="1" x14ac:dyDescent="0.2">
      <c r="A44" s="72">
        <v>42</v>
      </c>
      <c r="B44" s="284"/>
      <c r="C44" s="23" t="s">
        <v>669</v>
      </c>
      <c r="D44" s="20" t="s">
        <v>178</v>
      </c>
      <c r="E44" s="26" t="s">
        <v>160</v>
      </c>
      <c r="F44" s="77" t="s">
        <v>179</v>
      </c>
    </row>
    <row r="45" spans="1:6" ht="29.25" customHeight="1" x14ac:dyDescent="0.2">
      <c r="A45" s="72">
        <v>43</v>
      </c>
      <c r="B45" s="284"/>
      <c r="C45" s="85" t="s">
        <v>269</v>
      </c>
      <c r="D45" s="20" t="s">
        <v>180</v>
      </c>
      <c r="E45" s="26" t="s">
        <v>161</v>
      </c>
      <c r="F45" s="77" t="s">
        <v>181</v>
      </c>
    </row>
    <row r="46" spans="1:6" ht="29.25" customHeight="1" x14ac:dyDescent="0.2">
      <c r="A46" s="72">
        <v>44</v>
      </c>
      <c r="B46" s="284"/>
      <c r="C46" s="4" t="s">
        <v>139</v>
      </c>
      <c r="D46" s="20" t="s">
        <v>182</v>
      </c>
      <c r="E46" s="79" t="s">
        <v>162</v>
      </c>
      <c r="F46" s="77" t="s">
        <v>183</v>
      </c>
    </row>
    <row r="47" spans="1:6" ht="29.25" customHeight="1" x14ac:dyDescent="0.2">
      <c r="A47" s="72">
        <v>45</v>
      </c>
      <c r="B47" s="284"/>
      <c r="C47" s="6" t="s">
        <v>141</v>
      </c>
      <c r="D47" s="77" t="s">
        <v>184</v>
      </c>
      <c r="E47" s="72" t="s">
        <v>163</v>
      </c>
      <c r="F47" s="77" t="s">
        <v>185</v>
      </c>
    </row>
    <row r="48" spans="1:6" ht="29.25" customHeight="1" x14ac:dyDescent="0.2">
      <c r="A48" s="72">
        <v>46</v>
      </c>
      <c r="B48" s="284"/>
      <c r="C48" s="6" t="s">
        <v>212</v>
      </c>
      <c r="D48" s="77" t="s">
        <v>186</v>
      </c>
      <c r="E48" s="72" t="s">
        <v>927</v>
      </c>
      <c r="F48" s="77" t="s">
        <v>926</v>
      </c>
    </row>
    <row r="49" spans="1:11" customFormat="1" ht="28.5" customHeight="1" x14ac:dyDescent="0.2">
      <c r="A49" s="72">
        <v>47</v>
      </c>
      <c r="B49" s="284"/>
      <c r="C49" s="127" t="s">
        <v>464</v>
      </c>
      <c r="D49" s="105" t="s">
        <v>356</v>
      </c>
      <c r="E49" s="81" t="s">
        <v>195</v>
      </c>
      <c r="F49" s="80" t="s">
        <v>196</v>
      </c>
      <c r="G49" s="38"/>
    </row>
    <row r="50" spans="1:11" ht="29.25" customHeight="1" x14ac:dyDescent="0.2">
      <c r="A50" s="72">
        <v>48</v>
      </c>
      <c r="B50" s="284"/>
      <c r="C50" s="37" t="s">
        <v>205</v>
      </c>
      <c r="D50" s="80" t="s">
        <v>202</v>
      </c>
      <c r="E50" s="81" t="s">
        <v>203</v>
      </c>
      <c r="F50" s="80" t="s">
        <v>204</v>
      </c>
    </row>
    <row r="51" spans="1:11" ht="40.5" customHeight="1" x14ac:dyDescent="0.2">
      <c r="A51" s="72">
        <v>49</v>
      </c>
      <c r="B51" s="284"/>
      <c r="C51" s="37" t="s">
        <v>198</v>
      </c>
      <c r="D51" s="82" t="s">
        <v>199</v>
      </c>
      <c r="E51" s="83" t="s">
        <v>200</v>
      </c>
      <c r="F51" s="44" t="s">
        <v>201</v>
      </c>
    </row>
    <row r="52" spans="1:11" customFormat="1" ht="36" customHeight="1" x14ac:dyDescent="0.2">
      <c r="A52" s="72">
        <v>50</v>
      </c>
      <c r="B52" s="284"/>
      <c r="C52" s="37" t="s">
        <v>208</v>
      </c>
      <c r="D52" s="82" t="s">
        <v>209</v>
      </c>
      <c r="E52" s="83" t="s">
        <v>210</v>
      </c>
      <c r="F52" s="44" t="s">
        <v>211</v>
      </c>
      <c r="G52" s="46"/>
      <c r="H52" s="45"/>
      <c r="I52" s="45"/>
      <c r="J52" s="45"/>
      <c r="K52" s="45"/>
    </row>
    <row r="53" spans="1:11" ht="36" customHeight="1" x14ac:dyDescent="0.2">
      <c r="A53" s="72">
        <v>51</v>
      </c>
      <c r="B53" s="284"/>
      <c r="C53" s="59" t="s">
        <v>278</v>
      </c>
      <c r="D53" s="82" t="s">
        <v>251</v>
      </c>
      <c r="E53" s="83" t="s">
        <v>249</v>
      </c>
      <c r="F53" s="44" t="s">
        <v>250</v>
      </c>
    </row>
    <row r="54" spans="1:11" ht="36" customHeight="1" x14ac:dyDescent="0.2">
      <c r="A54" s="72">
        <v>52</v>
      </c>
      <c r="B54" s="284"/>
      <c r="C54" s="37" t="s">
        <v>390</v>
      </c>
      <c r="D54" s="82" t="s">
        <v>260</v>
      </c>
      <c r="E54" s="83" t="s">
        <v>275</v>
      </c>
      <c r="F54" s="44" t="s">
        <v>259</v>
      </c>
    </row>
    <row r="55" spans="1:11" ht="34.5" customHeight="1" x14ac:dyDescent="0.2">
      <c r="A55" s="72">
        <v>53</v>
      </c>
      <c r="B55" s="284"/>
      <c r="C55" s="1" t="s">
        <v>667</v>
      </c>
      <c r="D55" s="82" t="s">
        <v>276</v>
      </c>
      <c r="E55" s="83" t="s">
        <v>287</v>
      </c>
      <c r="F55" s="44" t="s">
        <v>288</v>
      </c>
    </row>
    <row r="56" spans="1:11" ht="34.5" customHeight="1" x14ac:dyDescent="0.2">
      <c r="A56" s="72">
        <v>54</v>
      </c>
      <c r="B56" s="284"/>
      <c r="C56" s="1" t="s">
        <v>293</v>
      </c>
      <c r="D56" s="82" t="s">
        <v>300</v>
      </c>
      <c r="E56" s="83" t="s">
        <v>294</v>
      </c>
      <c r="F56" s="44" t="s">
        <v>298</v>
      </c>
    </row>
    <row r="57" spans="1:11" ht="34.5" customHeight="1" x14ac:dyDescent="0.2">
      <c r="A57" s="72">
        <v>55</v>
      </c>
      <c r="B57" s="284"/>
      <c r="C57" s="1" t="s">
        <v>295</v>
      </c>
      <c r="D57" s="82" t="s">
        <v>299</v>
      </c>
      <c r="E57" s="83" t="s">
        <v>296</v>
      </c>
      <c r="F57" s="44" t="s">
        <v>297</v>
      </c>
    </row>
    <row r="58" spans="1:11" ht="33.75" customHeight="1" x14ac:dyDescent="0.2">
      <c r="A58" s="72">
        <v>56</v>
      </c>
      <c r="B58" s="284"/>
      <c r="C58" s="4" t="s">
        <v>310</v>
      </c>
      <c r="D58" s="151" t="s">
        <v>311</v>
      </c>
      <c r="E58" s="152" t="s">
        <v>312</v>
      </c>
      <c r="F58" s="151" t="s">
        <v>313</v>
      </c>
    </row>
    <row r="59" spans="1:11" ht="33.5" customHeight="1" x14ac:dyDescent="0.2">
      <c r="A59" s="72">
        <v>57</v>
      </c>
      <c r="B59" s="284"/>
      <c r="C59" s="3" t="s">
        <v>332</v>
      </c>
      <c r="D59" s="171" t="s">
        <v>335</v>
      </c>
      <c r="E59" s="173" t="s">
        <v>336</v>
      </c>
      <c r="F59" s="153" t="s">
        <v>337</v>
      </c>
    </row>
    <row r="60" spans="1:11" ht="35" customHeight="1" x14ac:dyDescent="0.2">
      <c r="A60" s="150">
        <v>58</v>
      </c>
      <c r="B60" s="284"/>
      <c r="C60" s="149" t="s">
        <v>537</v>
      </c>
      <c r="D60" s="172" t="s">
        <v>538</v>
      </c>
      <c r="E60" s="174" t="s">
        <v>539</v>
      </c>
      <c r="F60" s="24" t="s">
        <v>540</v>
      </c>
    </row>
    <row r="61" spans="1:11" ht="35.5" customHeight="1" x14ac:dyDescent="0.2">
      <c r="A61" s="192">
        <v>59</v>
      </c>
      <c r="B61" s="284"/>
      <c r="C61" s="103" t="s">
        <v>687</v>
      </c>
      <c r="D61" s="193" t="s">
        <v>688</v>
      </c>
      <c r="E61" s="194" t="s">
        <v>689</v>
      </c>
      <c r="F61" s="195" t="s">
        <v>690</v>
      </c>
    </row>
    <row r="62" spans="1:11" ht="35.5" customHeight="1" x14ac:dyDescent="0.2">
      <c r="A62" s="150">
        <v>60</v>
      </c>
      <c r="B62" s="285"/>
      <c r="C62" s="149" t="s">
        <v>858</v>
      </c>
      <c r="D62" s="24" t="s">
        <v>913</v>
      </c>
      <c r="E62" s="150" t="s">
        <v>914</v>
      </c>
      <c r="F62" s="24" t="s">
        <v>915</v>
      </c>
    </row>
    <row r="63" spans="1:11" ht="26" x14ac:dyDescent="0.2">
      <c r="A63" s="150"/>
      <c r="B63" s="150"/>
      <c r="C63" s="149" t="s">
        <v>928</v>
      </c>
      <c r="D63" s="24" t="s">
        <v>1152</v>
      </c>
      <c r="E63" s="150" t="s">
        <v>929</v>
      </c>
      <c r="F63" s="24" t="s">
        <v>930</v>
      </c>
    </row>
  </sheetData>
  <mergeCells count="2">
    <mergeCell ref="B3:B13"/>
    <mergeCell ref="B14:B62"/>
  </mergeCells>
  <phoneticPr fontId="2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生産・出荷認証</vt:lpstr>
      <vt:lpstr>精米認証</vt:lpstr>
      <vt:lpstr>確認責任者連絡先</vt:lpstr>
      <vt:lpstr>確認責任者連絡先!Print_Area</vt:lpstr>
      <vt:lpstr>生産・出荷認証!Print_Area</vt:lpstr>
      <vt:lpstr>精米認証!Print_Area</vt:lpstr>
      <vt:lpstr>生産・出荷認証!Print_Titles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三好沙季</dc:creator>
  <cp:lastModifiedBy>縄田亜由美</cp:lastModifiedBy>
  <cp:lastPrinted>2022-07-06T02:39:17Z</cp:lastPrinted>
  <dcterms:created xsi:type="dcterms:W3CDTF">2008-10-06T23:25:31Z</dcterms:created>
  <dcterms:modified xsi:type="dcterms:W3CDTF">2026-01-14T00:28:08Z</dcterms:modified>
</cp:coreProperties>
</file>