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年度\ホームページ\HP掲載用\利子補給計算表\"/>
    </mc:Choice>
  </mc:AlternateContent>
  <xr:revisionPtr revIDLastSave="0" documentId="13_ncr:1_{57B36405-445E-4A21-82D5-56B06B4413C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（様式第3号関係）0.5％利子補給" sheetId="12" r:id="rId1"/>
    <sheet name="別紙記入例" sheetId="11" r:id="rId2"/>
    <sheet name="個別計算用" sheetId="14" r:id="rId3"/>
  </sheets>
  <definedNames>
    <definedName name="_xlnm.Print_Area" localSheetId="2">個別計算用!$A$6:$R$109</definedName>
    <definedName name="_xlnm.Print_Area" localSheetId="0">'別紙（様式第3号関係）0.5％利子補給'!$A$5:$R$62</definedName>
    <definedName name="_xlnm.Print_Area" localSheetId="1">別紙記入例!$A$1:$T$43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1" l="1"/>
  <c r="X32" i="11"/>
  <c r="V33" i="11"/>
  <c r="Q33" i="11" s="1"/>
  <c r="L18" i="11" l="1"/>
  <c r="R34" i="11" l="1"/>
  <c r="R35" i="11"/>
  <c r="V35" i="11"/>
  <c r="X35" i="11" s="1"/>
  <c r="M35" i="11" s="1"/>
  <c r="V34" i="11"/>
  <c r="X34" i="11" s="1"/>
  <c r="M34" i="11" s="1"/>
  <c r="I35" i="11"/>
  <c r="I34" i="11"/>
  <c r="J34" i="11"/>
  <c r="J35" i="11" s="1"/>
  <c r="I20" i="11"/>
  <c r="I21" i="11"/>
  <c r="I22" i="11"/>
  <c r="I23" i="11"/>
  <c r="I24" i="11"/>
  <c r="I19" i="11"/>
  <c r="H104" i="14"/>
  <c r="H102" i="14"/>
  <c r="H103" i="14"/>
  <c r="H101" i="14"/>
  <c r="H94" i="14"/>
  <c r="H95" i="14"/>
  <c r="H96" i="14"/>
  <c r="H97" i="14"/>
  <c r="H98" i="14"/>
  <c r="H93" i="14"/>
  <c r="H86" i="14"/>
  <c r="H87" i="14"/>
  <c r="H88" i="14"/>
  <c r="H89" i="14"/>
  <c r="H90" i="14"/>
  <c r="H85" i="14"/>
  <c r="H78" i="14"/>
  <c r="H79" i="14"/>
  <c r="H80" i="14"/>
  <c r="H81" i="14"/>
  <c r="H82" i="14"/>
  <c r="H77" i="14"/>
  <c r="H70" i="14"/>
  <c r="H71" i="14"/>
  <c r="H72" i="14"/>
  <c r="H73" i="14"/>
  <c r="H74" i="14"/>
  <c r="H69" i="14"/>
  <c r="H62" i="14"/>
  <c r="H63" i="14"/>
  <c r="H64" i="14"/>
  <c r="H65" i="14"/>
  <c r="H66" i="14"/>
  <c r="H61" i="14"/>
  <c r="H54" i="14"/>
  <c r="H55" i="14"/>
  <c r="H56" i="14"/>
  <c r="H57" i="14"/>
  <c r="H58" i="14"/>
  <c r="H53" i="14"/>
  <c r="H46" i="14"/>
  <c r="H47" i="14"/>
  <c r="H48" i="14"/>
  <c r="H49" i="14"/>
  <c r="H50" i="14"/>
  <c r="H45" i="14"/>
  <c r="H38" i="14"/>
  <c r="H39" i="14"/>
  <c r="H40" i="14"/>
  <c r="H41" i="14"/>
  <c r="H42" i="14"/>
  <c r="H37" i="14"/>
  <c r="H30" i="14"/>
  <c r="H31" i="14"/>
  <c r="H32" i="14"/>
  <c r="H33" i="14"/>
  <c r="H34" i="14"/>
  <c r="H29" i="14"/>
  <c r="H26" i="14"/>
  <c r="H25" i="14"/>
  <c r="R19" i="11"/>
  <c r="R20" i="11"/>
  <c r="R21" i="11"/>
  <c r="R22" i="11"/>
  <c r="R23" i="11"/>
  <c r="R24" i="11"/>
  <c r="R18" i="11"/>
  <c r="Q18" i="11"/>
  <c r="V24" i="11"/>
  <c r="X24" i="11" s="1"/>
  <c r="M24" i="11" s="1"/>
  <c r="V23" i="11"/>
  <c r="X23" i="11" s="1"/>
  <c r="M23" i="11" s="1"/>
  <c r="V22" i="11"/>
  <c r="X22" i="11" s="1"/>
  <c r="M22" i="11" s="1"/>
  <c r="V21" i="11"/>
  <c r="X21" i="11" s="1"/>
  <c r="M21" i="11" s="1"/>
  <c r="V20" i="11"/>
  <c r="X20" i="11" s="1"/>
  <c r="M20" i="11" s="1"/>
  <c r="V19" i="11"/>
  <c r="X19" i="11" s="1"/>
  <c r="M19" i="11" s="1"/>
  <c r="X18" i="11"/>
  <c r="M18" i="11" s="1"/>
  <c r="N18" i="11" s="1"/>
  <c r="J19" i="11"/>
  <c r="J20" i="11" l="1"/>
  <c r="L19" i="11"/>
  <c r="N19" i="11" s="1"/>
  <c r="Q23" i="11"/>
  <c r="Q21" i="11"/>
  <c r="Q20" i="11"/>
  <c r="Q22" i="11"/>
  <c r="Q24" i="11"/>
  <c r="L33" i="11"/>
  <c r="L35" i="11"/>
  <c r="N35" i="11" s="1"/>
  <c r="L34" i="11"/>
  <c r="N34" i="11" s="1"/>
  <c r="Q35" i="11"/>
  <c r="Q19" i="11"/>
  <c r="Q34" i="11"/>
  <c r="X33" i="11"/>
  <c r="M33" i="11" s="1"/>
  <c r="N33" i="11" l="1"/>
  <c r="N36" i="11" s="1"/>
  <c r="O36" i="11" s="1"/>
  <c r="P36" i="11" s="1"/>
  <c r="J21" i="11"/>
  <c r="L20" i="11"/>
  <c r="N20" i="11" s="1"/>
  <c r="P49" i="12"/>
  <c r="P39" i="12"/>
  <c r="P29" i="12"/>
  <c r="P19" i="12"/>
  <c r="L21" i="11" l="1"/>
  <c r="N21" i="11" s="1"/>
  <c r="J22" i="11"/>
  <c r="Q28" i="14"/>
  <c r="Q25" i="14"/>
  <c r="Q26" i="14"/>
  <c r="Q24" i="14"/>
  <c r="P24" i="14"/>
  <c r="J23" i="11" l="1"/>
  <c r="L22" i="11"/>
  <c r="N22" i="11" s="1"/>
  <c r="I18" i="14"/>
  <c r="J24" i="11" l="1"/>
  <c r="L24" i="11" s="1"/>
  <c r="N24" i="11" s="1"/>
  <c r="L23" i="11"/>
  <c r="N23" i="11" s="1"/>
  <c r="T104" i="14"/>
  <c r="V106" i="14"/>
  <c r="V105" i="14"/>
  <c r="Q104" i="14"/>
  <c r="T103" i="14"/>
  <c r="Q103" i="14"/>
  <c r="T102" i="14"/>
  <c r="Q102" i="14"/>
  <c r="T101" i="14"/>
  <c r="Q101" i="14"/>
  <c r="T100" i="14"/>
  <c r="Q100" i="14"/>
  <c r="T98" i="14"/>
  <c r="Q98" i="14"/>
  <c r="T97" i="14"/>
  <c r="Q97" i="14"/>
  <c r="T96" i="14"/>
  <c r="Q96" i="14"/>
  <c r="T95" i="14"/>
  <c r="Q95" i="14"/>
  <c r="T94" i="14"/>
  <c r="Q94" i="14"/>
  <c r="T93" i="14"/>
  <c r="Q93" i="14"/>
  <c r="T92" i="14"/>
  <c r="Q92" i="14"/>
  <c r="T90" i="14"/>
  <c r="Q90" i="14"/>
  <c r="T89" i="14"/>
  <c r="Q89" i="14"/>
  <c r="T88" i="14"/>
  <c r="Q88" i="14"/>
  <c r="T87" i="14"/>
  <c r="Q87" i="14"/>
  <c r="T86" i="14"/>
  <c r="Q86" i="14"/>
  <c r="T85" i="14"/>
  <c r="Q85" i="14"/>
  <c r="T84" i="14"/>
  <c r="Q84" i="14"/>
  <c r="T82" i="14"/>
  <c r="Q82" i="14"/>
  <c r="T81" i="14"/>
  <c r="Q81" i="14"/>
  <c r="T80" i="14"/>
  <c r="Q80" i="14"/>
  <c r="T79" i="14"/>
  <c r="Q79" i="14"/>
  <c r="T78" i="14"/>
  <c r="Q78" i="14"/>
  <c r="T77" i="14"/>
  <c r="Q77" i="14"/>
  <c r="T76" i="14"/>
  <c r="Q76" i="14"/>
  <c r="T74" i="14"/>
  <c r="Q74" i="14"/>
  <c r="T73" i="14"/>
  <c r="Q73" i="14"/>
  <c r="T72" i="14"/>
  <c r="Q72" i="14"/>
  <c r="T71" i="14"/>
  <c r="Q71" i="14"/>
  <c r="T70" i="14"/>
  <c r="Q70" i="14"/>
  <c r="T69" i="14"/>
  <c r="Q69" i="14"/>
  <c r="T68" i="14"/>
  <c r="Q68" i="14"/>
  <c r="T60" i="14"/>
  <c r="T52" i="14"/>
  <c r="T44" i="14"/>
  <c r="P44" i="14" s="1"/>
  <c r="T36" i="14"/>
  <c r="P36" i="14" s="1"/>
  <c r="T28" i="14"/>
  <c r="P28" i="14" s="1"/>
  <c r="T66" i="14"/>
  <c r="Q66" i="14"/>
  <c r="T65" i="14"/>
  <c r="Q65" i="14"/>
  <c r="T64" i="14"/>
  <c r="Q64" i="14"/>
  <c r="T63" i="14"/>
  <c r="Q63" i="14"/>
  <c r="T62" i="14"/>
  <c r="Q62" i="14"/>
  <c r="T61" i="14"/>
  <c r="Q61" i="14"/>
  <c r="Q60" i="14"/>
  <c r="T58" i="14"/>
  <c r="Q58" i="14"/>
  <c r="T57" i="14"/>
  <c r="Q57" i="14"/>
  <c r="T56" i="14"/>
  <c r="Q56" i="14"/>
  <c r="T55" i="14"/>
  <c r="Q55" i="14"/>
  <c r="T54" i="14"/>
  <c r="Q54" i="14"/>
  <c r="T53" i="14"/>
  <c r="Q53" i="14"/>
  <c r="Q52" i="14"/>
  <c r="D18" i="14"/>
  <c r="I24" i="14" s="1"/>
  <c r="I25" i="14" s="1"/>
  <c r="B18" i="14"/>
  <c r="N25" i="11" l="1"/>
  <c r="O25" i="11" s="1"/>
  <c r="P25" i="11" s="1"/>
  <c r="P37" i="11" s="1"/>
  <c r="V77" i="14"/>
  <c r="L77" i="14" s="1"/>
  <c r="P77" i="14"/>
  <c r="V90" i="14"/>
  <c r="L90" i="14" s="1"/>
  <c r="P90" i="14"/>
  <c r="V101" i="14"/>
  <c r="L101" i="14" s="1"/>
  <c r="P101" i="14"/>
  <c r="V96" i="14"/>
  <c r="L96" i="14" s="1"/>
  <c r="P96" i="14"/>
  <c r="V53" i="14"/>
  <c r="L53" i="14" s="1"/>
  <c r="P53" i="14"/>
  <c r="V87" i="14"/>
  <c r="L87" i="14" s="1"/>
  <c r="P87" i="14"/>
  <c r="V66" i="14"/>
  <c r="L66" i="14" s="1"/>
  <c r="P66" i="14"/>
  <c r="V102" i="14"/>
  <c r="L102" i="14" s="1"/>
  <c r="P102" i="14"/>
  <c r="V72" i="14"/>
  <c r="L72" i="14" s="1"/>
  <c r="P72" i="14"/>
  <c r="V52" i="14"/>
  <c r="L52" i="14" s="1"/>
  <c r="P52" i="14"/>
  <c r="V93" i="14"/>
  <c r="L93" i="14" s="1"/>
  <c r="P93" i="14"/>
  <c r="V97" i="14"/>
  <c r="L97" i="14" s="1"/>
  <c r="P97" i="14"/>
  <c r="V78" i="14"/>
  <c r="L78" i="14" s="1"/>
  <c r="P78" i="14"/>
  <c r="V55" i="14"/>
  <c r="L55" i="14" s="1"/>
  <c r="P55" i="14"/>
  <c r="V60" i="14"/>
  <c r="L60" i="14" s="1"/>
  <c r="P60" i="14"/>
  <c r="V73" i="14"/>
  <c r="L73" i="14" s="1"/>
  <c r="P73" i="14"/>
  <c r="V80" i="14"/>
  <c r="L80" i="14" s="1"/>
  <c r="P80" i="14"/>
  <c r="V84" i="14"/>
  <c r="L84" i="14" s="1"/>
  <c r="P84" i="14"/>
  <c r="V88" i="14"/>
  <c r="L88" i="14" s="1"/>
  <c r="P88" i="14"/>
  <c r="V61" i="14"/>
  <c r="L61" i="14" s="1"/>
  <c r="P61" i="14"/>
  <c r="V63" i="14"/>
  <c r="L63" i="14" s="1"/>
  <c r="P63" i="14"/>
  <c r="V103" i="14"/>
  <c r="L103" i="14" s="1"/>
  <c r="P103" i="14"/>
  <c r="V58" i="14"/>
  <c r="L58" i="14" s="1"/>
  <c r="P58" i="14"/>
  <c r="V92" i="14"/>
  <c r="P92" i="14"/>
  <c r="V56" i="14"/>
  <c r="L56" i="14" s="1"/>
  <c r="P56" i="14"/>
  <c r="V68" i="14"/>
  <c r="L68" i="14" s="1"/>
  <c r="P68" i="14"/>
  <c r="V74" i="14"/>
  <c r="L74" i="14" s="1"/>
  <c r="P74" i="14"/>
  <c r="V81" i="14"/>
  <c r="L81" i="14" s="1"/>
  <c r="P81" i="14"/>
  <c r="V94" i="14"/>
  <c r="L94" i="14" s="1"/>
  <c r="P94" i="14"/>
  <c r="V98" i="14"/>
  <c r="L98" i="14" s="1"/>
  <c r="P98" i="14"/>
  <c r="V70" i="14"/>
  <c r="L70" i="14" s="1"/>
  <c r="P70" i="14"/>
  <c r="V54" i="14"/>
  <c r="L54" i="14" s="1"/>
  <c r="P54" i="14"/>
  <c r="V64" i="14"/>
  <c r="L64" i="14" s="1"/>
  <c r="P64" i="14"/>
  <c r="V85" i="14"/>
  <c r="L85" i="14" s="1"/>
  <c r="P85" i="14"/>
  <c r="V89" i="14"/>
  <c r="L89" i="14" s="1"/>
  <c r="P89" i="14"/>
  <c r="V71" i="14"/>
  <c r="L71" i="14" s="1"/>
  <c r="P71" i="14"/>
  <c r="V57" i="14"/>
  <c r="L57" i="14" s="1"/>
  <c r="P57" i="14"/>
  <c r="V69" i="14"/>
  <c r="L69" i="14" s="1"/>
  <c r="P69" i="14"/>
  <c r="V76" i="14"/>
  <c r="L76" i="14" s="1"/>
  <c r="P76" i="14"/>
  <c r="V82" i="14"/>
  <c r="L82" i="14" s="1"/>
  <c r="P82" i="14"/>
  <c r="V100" i="14"/>
  <c r="L100" i="14" s="1"/>
  <c r="P100" i="14"/>
  <c r="V86" i="14"/>
  <c r="L86" i="14" s="1"/>
  <c r="P86" i="14"/>
  <c r="V79" i="14"/>
  <c r="L79" i="14" s="1"/>
  <c r="P79" i="14"/>
  <c r="V62" i="14"/>
  <c r="L62" i="14" s="1"/>
  <c r="P62" i="14"/>
  <c r="V65" i="14"/>
  <c r="L65" i="14" s="1"/>
  <c r="P65" i="14"/>
  <c r="V95" i="14"/>
  <c r="L95" i="14" s="1"/>
  <c r="P95" i="14"/>
  <c r="V104" i="14"/>
  <c r="L104" i="14" s="1"/>
  <c r="P104" i="14"/>
  <c r="V107" i="14"/>
  <c r="T50" i="14"/>
  <c r="Q50" i="14"/>
  <c r="T49" i="14"/>
  <c r="Q49" i="14"/>
  <c r="T48" i="14"/>
  <c r="Q48" i="14"/>
  <c r="T47" i="14"/>
  <c r="Q47" i="14"/>
  <c r="T46" i="14"/>
  <c r="Q46" i="14"/>
  <c r="T45" i="14"/>
  <c r="Q45" i="14"/>
  <c r="V44" i="14"/>
  <c r="L44" i="14" s="1"/>
  <c r="Q44" i="14"/>
  <c r="T42" i="14"/>
  <c r="Q42" i="14"/>
  <c r="T41" i="14"/>
  <c r="Q41" i="14"/>
  <c r="T40" i="14"/>
  <c r="Q40" i="14"/>
  <c r="T39" i="14"/>
  <c r="Q39" i="14"/>
  <c r="T38" i="14"/>
  <c r="Q38" i="14"/>
  <c r="T37" i="14"/>
  <c r="Q37" i="14"/>
  <c r="V36" i="14"/>
  <c r="Q36" i="14"/>
  <c r="T34" i="14"/>
  <c r="Q34" i="14"/>
  <c r="T33" i="14"/>
  <c r="Q33" i="14"/>
  <c r="T32" i="14"/>
  <c r="Q32" i="14"/>
  <c r="T31" i="14"/>
  <c r="Q31" i="14"/>
  <c r="T30" i="14"/>
  <c r="Q30" i="14"/>
  <c r="T29" i="14"/>
  <c r="Q29" i="14"/>
  <c r="V28" i="14"/>
  <c r="L28" i="14" s="1"/>
  <c r="T26" i="14"/>
  <c r="T25" i="14"/>
  <c r="V24" i="14"/>
  <c r="L24" i="14" s="1"/>
  <c r="V23" i="14"/>
  <c r="V22" i="14"/>
  <c r="V21" i="14"/>
  <c r="V20" i="14"/>
  <c r="V99" i="14" l="1"/>
  <c r="V67" i="14"/>
  <c r="V59" i="14"/>
  <c r="V45" i="14"/>
  <c r="L45" i="14" s="1"/>
  <c r="P45" i="14"/>
  <c r="V50" i="14"/>
  <c r="L50" i="14" s="1"/>
  <c r="P50" i="14"/>
  <c r="V46" i="14"/>
  <c r="L46" i="14" s="1"/>
  <c r="P46" i="14"/>
  <c r="V38" i="14"/>
  <c r="L38" i="14" s="1"/>
  <c r="P38" i="14"/>
  <c r="V25" i="14"/>
  <c r="L25" i="14" s="1"/>
  <c r="P25" i="14"/>
  <c r="V33" i="14"/>
  <c r="L33" i="14" s="1"/>
  <c r="P33" i="14"/>
  <c r="V40" i="14"/>
  <c r="L40" i="14" s="1"/>
  <c r="P40" i="14"/>
  <c r="V47" i="14"/>
  <c r="L47" i="14" s="1"/>
  <c r="P47" i="14"/>
  <c r="V83" i="14"/>
  <c r="V30" i="14"/>
  <c r="L30" i="14" s="1"/>
  <c r="P30" i="14"/>
  <c r="V26" i="14"/>
  <c r="L26" i="14" s="1"/>
  <c r="P26" i="14"/>
  <c r="V34" i="14"/>
  <c r="L34" i="14" s="1"/>
  <c r="P34" i="14"/>
  <c r="V41" i="14"/>
  <c r="L41" i="14" s="1"/>
  <c r="P41" i="14"/>
  <c r="V48" i="14"/>
  <c r="L48" i="14" s="1"/>
  <c r="P48" i="14"/>
  <c r="V75" i="14"/>
  <c r="V31" i="14"/>
  <c r="L31" i="14" s="1"/>
  <c r="P31" i="14"/>
  <c r="V39" i="14"/>
  <c r="L39" i="14" s="1"/>
  <c r="P39" i="14"/>
  <c r="V91" i="14"/>
  <c r="V29" i="14"/>
  <c r="L29" i="14" s="1"/>
  <c r="P29" i="14"/>
  <c r="V42" i="14"/>
  <c r="L42" i="14" s="1"/>
  <c r="P42" i="14"/>
  <c r="V49" i="14"/>
  <c r="L49" i="14" s="1"/>
  <c r="P49" i="14"/>
  <c r="L92" i="14"/>
  <c r="V37" i="14"/>
  <c r="L37" i="14" s="1"/>
  <c r="P37" i="14"/>
  <c r="V32" i="14"/>
  <c r="L32" i="14" s="1"/>
  <c r="P32" i="14"/>
  <c r="V51" i="14"/>
  <c r="L36" i="14"/>
  <c r="Q55" i="12"/>
  <c r="Q54" i="12"/>
  <c r="Q53" i="12"/>
  <c r="Q52" i="12"/>
  <c r="Q51" i="12"/>
  <c r="Q50" i="12"/>
  <c r="Q49" i="12"/>
  <c r="Q45" i="12"/>
  <c r="Q44" i="12"/>
  <c r="Q43" i="12"/>
  <c r="Q42" i="12"/>
  <c r="Q41" i="12"/>
  <c r="Q40" i="12"/>
  <c r="Q39" i="12"/>
  <c r="Q35" i="12"/>
  <c r="Q34" i="12"/>
  <c r="Q33" i="12"/>
  <c r="Q32" i="12"/>
  <c r="Q31" i="12"/>
  <c r="Q30" i="12"/>
  <c r="Q29" i="12"/>
  <c r="Q20" i="12"/>
  <c r="Q21" i="12"/>
  <c r="Q22" i="12"/>
  <c r="Q23" i="12"/>
  <c r="Q24" i="12"/>
  <c r="Q25" i="12"/>
  <c r="Q19" i="12"/>
  <c r="T51" i="12"/>
  <c r="T50" i="12"/>
  <c r="T49" i="12"/>
  <c r="T48" i="12"/>
  <c r="T47" i="12"/>
  <c r="T46" i="12"/>
  <c r="I50" i="12"/>
  <c r="K50" i="12" s="1"/>
  <c r="V45" i="12"/>
  <c r="L49" i="12" s="1"/>
  <c r="K49" i="12"/>
  <c r="T41" i="12"/>
  <c r="T40" i="12"/>
  <c r="T39" i="12"/>
  <c r="T38" i="12"/>
  <c r="T37" i="12"/>
  <c r="T36" i="12"/>
  <c r="I40" i="12"/>
  <c r="I41" i="12" s="1"/>
  <c r="V35" i="12"/>
  <c r="K39" i="12"/>
  <c r="T31" i="12"/>
  <c r="T30" i="12"/>
  <c r="T29" i="12"/>
  <c r="T28" i="12"/>
  <c r="T27" i="12"/>
  <c r="T26" i="12"/>
  <c r="I30" i="12"/>
  <c r="I31" i="12" s="1"/>
  <c r="V25" i="12"/>
  <c r="K29" i="12"/>
  <c r="T21" i="12"/>
  <c r="T20" i="12"/>
  <c r="T19" i="12"/>
  <c r="T18" i="12"/>
  <c r="T17" i="12"/>
  <c r="T16" i="12"/>
  <c r="I20" i="12"/>
  <c r="I21" i="12" s="1"/>
  <c r="V15" i="12"/>
  <c r="K19" i="12"/>
  <c r="V50" i="12" l="1"/>
  <c r="L54" i="12" s="1"/>
  <c r="P54" i="12"/>
  <c r="V48" i="12"/>
  <c r="L52" i="12" s="1"/>
  <c r="P52" i="12"/>
  <c r="V47" i="12"/>
  <c r="L51" i="12" s="1"/>
  <c r="P51" i="12"/>
  <c r="V49" i="12"/>
  <c r="L53" i="12" s="1"/>
  <c r="P53" i="12"/>
  <c r="V51" i="12"/>
  <c r="L55" i="12" s="1"/>
  <c r="P55" i="12"/>
  <c r="V46" i="12"/>
  <c r="V52" i="12" s="1"/>
  <c r="P50" i="12"/>
  <c r="V37" i="12"/>
  <c r="L41" i="12" s="1"/>
  <c r="P41" i="12"/>
  <c r="V38" i="12"/>
  <c r="L42" i="12" s="1"/>
  <c r="P42" i="12"/>
  <c r="V39" i="12"/>
  <c r="L43" i="12" s="1"/>
  <c r="P43" i="12"/>
  <c r="V40" i="12"/>
  <c r="L44" i="12" s="1"/>
  <c r="P44" i="12"/>
  <c r="V41" i="12"/>
  <c r="L45" i="12" s="1"/>
  <c r="P45" i="12"/>
  <c r="V36" i="12"/>
  <c r="L40" i="12" s="1"/>
  <c r="P40" i="12"/>
  <c r="V31" i="12"/>
  <c r="L35" i="12" s="1"/>
  <c r="P35" i="12"/>
  <c r="V27" i="12"/>
  <c r="L31" i="12" s="1"/>
  <c r="P31" i="12"/>
  <c r="V28" i="12"/>
  <c r="L32" i="12" s="1"/>
  <c r="P32" i="12"/>
  <c r="V30" i="12"/>
  <c r="L34" i="12" s="1"/>
  <c r="P34" i="12"/>
  <c r="V29" i="12"/>
  <c r="L33" i="12" s="1"/>
  <c r="P33" i="12"/>
  <c r="V26" i="12"/>
  <c r="L30" i="12" s="1"/>
  <c r="P30" i="12"/>
  <c r="V17" i="12"/>
  <c r="L21" i="12" s="1"/>
  <c r="P21" i="12"/>
  <c r="V20" i="12"/>
  <c r="L24" i="12" s="1"/>
  <c r="P24" i="12"/>
  <c r="V19" i="12"/>
  <c r="L23" i="12" s="1"/>
  <c r="P23" i="12"/>
  <c r="V18" i="12"/>
  <c r="L22" i="12" s="1"/>
  <c r="P22" i="12"/>
  <c r="V21" i="12"/>
  <c r="L25" i="12" s="1"/>
  <c r="P25" i="12"/>
  <c r="V16" i="12"/>
  <c r="L20" i="12" s="1"/>
  <c r="P20" i="12"/>
  <c r="V27" i="14"/>
  <c r="V35" i="14"/>
  <c r="V43" i="14"/>
  <c r="M49" i="12"/>
  <c r="I26" i="14"/>
  <c r="K24" i="14"/>
  <c r="M24" i="14" s="1"/>
  <c r="I51" i="12"/>
  <c r="K20" i="12"/>
  <c r="K40" i="12"/>
  <c r="K30" i="12"/>
  <c r="K31" i="12"/>
  <c r="I32" i="12"/>
  <c r="K21" i="12"/>
  <c r="M21" i="12" s="1"/>
  <c r="I22" i="12"/>
  <c r="K41" i="12"/>
  <c r="M41" i="12" s="1"/>
  <c r="I42" i="12"/>
  <c r="L19" i="12"/>
  <c r="M19" i="12" s="1"/>
  <c r="L29" i="12"/>
  <c r="M29" i="12" s="1"/>
  <c r="L39" i="12"/>
  <c r="M39" i="12" s="1"/>
  <c r="L50" i="12" l="1"/>
  <c r="M50" i="12" s="1"/>
  <c r="V42" i="12"/>
  <c r="M40" i="12"/>
  <c r="M31" i="12"/>
  <c r="M30" i="12"/>
  <c r="V32" i="12"/>
  <c r="M20" i="12"/>
  <c r="V22" i="12"/>
  <c r="K25" i="14"/>
  <c r="M25" i="14" s="1"/>
  <c r="I52" i="12"/>
  <c r="K51" i="12"/>
  <c r="M51" i="12" s="1"/>
  <c r="K22" i="12"/>
  <c r="M22" i="12" s="1"/>
  <c r="I23" i="12"/>
  <c r="K32" i="12"/>
  <c r="M32" i="12" s="1"/>
  <c r="I33" i="12"/>
  <c r="K42" i="12"/>
  <c r="M42" i="12" s="1"/>
  <c r="I43" i="12"/>
  <c r="K26" i="14" l="1"/>
  <c r="K52" i="12"/>
  <c r="M52" i="12" s="1"/>
  <c r="I53" i="12"/>
  <c r="K43" i="12"/>
  <c r="M43" i="12" s="1"/>
  <c r="I44" i="12"/>
  <c r="K33" i="12"/>
  <c r="M33" i="12" s="1"/>
  <c r="I34" i="12"/>
  <c r="K23" i="12"/>
  <c r="M23" i="12" s="1"/>
  <c r="I24" i="12"/>
  <c r="M26" i="14" l="1"/>
  <c r="M27" i="14" s="1"/>
  <c r="N27" i="14" s="1"/>
  <c r="O27" i="14" s="1"/>
  <c r="I28" i="14"/>
  <c r="I29" i="14" s="1"/>
  <c r="I30" i="14" s="1"/>
  <c r="I31" i="14" s="1"/>
  <c r="I32" i="14" s="1"/>
  <c r="I33" i="14" s="1"/>
  <c r="I34" i="14" s="1"/>
  <c r="K28" i="14"/>
  <c r="M28" i="14" s="1"/>
  <c r="K53" i="12"/>
  <c r="M53" i="12" s="1"/>
  <c r="I54" i="12"/>
  <c r="K24" i="12"/>
  <c r="M24" i="12" s="1"/>
  <c r="I25" i="12"/>
  <c r="K25" i="12" s="1"/>
  <c r="M25" i="12" s="1"/>
  <c r="K44" i="12"/>
  <c r="M44" i="12" s="1"/>
  <c r="I45" i="12"/>
  <c r="K45" i="12" s="1"/>
  <c r="M45" i="12" s="1"/>
  <c r="K34" i="12"/>
  <c r="M34" i="12" s="1"/>
  <c r="I35" i="12"/>
  <c r="K35" i="12" s="1"/>
  <c r="M35" i="12" s="1"/>
  <c r="M26" i="12" l="1"/>
  <c r="N26" i="12" s="1"/>
  <c r="O26" i="12" s="1"/>
  <c r="K29" i="14"/>
  <c r="M29" i="14" s="1"/>
  <c r="I55" i="12"/>
  <c r="K55" i="12" s="1"/>
  <c r="M55" i="12" s="1"/>
  <c r="K54" i="12"/>
  <c r="M54" i="12" s="1"/>
  <c r="M46" i="12"/>
  <c r="N46" i="12" s="1"/>
  <c r="O46" i="12" s="1"/>
  <c r="M36" i="12"/>
  <c r="N36" i="12" s="1"/>
  <c r="O36" i="12" s="1"/>
  <c r="M56" i="12" l="1"/>
  <c r="N56" i="12" s="1"/>
  <c r="K30" i="14"/>
  <c r="M30" i="14" s="1"/>
  <c r="O56" i="12" l="1"/>
  <c r="O57" i="12" s="1"/>
  <c r="N57" i="12"/>
  <c r="K31" i="14"/>
  <c r="M31" i="14" s="1"/>
  <c r="K32" i="14" l="1"/>
  <c r="M32" i="14" s="1"/>
  <c r="K33" i="14" l="1"/>
  <c r="M33" i="14" s="1"/>
  <c r="K34" i="14" l="1"/>
  <c r="M34" i="14" l="1"/>
  <c r="M35" i="14" s="1"/>
  <c r="N35" i="14" s="1"/>
  <c r="O35" i="14" s="1"/>
  <c r="I36" i="14"/>
  <c r="I37" i="14" s="1"/>
  <c r="I38" i="14" s="1"/>
  <c r="I39" i="14" s="1"/>
  <c r="I40" i="14" s="1"/>
  <c r="I41" i="14" s="1"/>
  <c r="I42" i="14" s="1"/>
  <c r="K36" i="14" l="1"/>
  <c r="M36" i="14" s="1"/>
  <c r="K37" i="14"/>
  <c r="M37" i="14" s="1"/>
  <c r="K38" i="14" l="1"/>
  <c r="M38" i="14" s="1"/>
  <c r="K39" i="14" l="1"/>
  <c r="M39" i="14" s="1"/>
  <c r="K40" i="14" l="1"/>
  <c r="M40" i="14" s="1"/>
  <c r="K41" i="14" l="1"/>
  <c r="M41" i="14" s="1"/>
  <c r="K42" i="14" l="1"/>
  <c r="M42" i="14" l="1"/>
  <c r="M43" i="14" s="1"/>
  <c r="N43" i="14" s="1"/>
  <c r="O43" i="14" s="1"/>
  <c r="I44" i="14"/>
  <c r="I45" i="14" s="1"/>
  <c r="I46" i="14" s="1"/>
  <c r="I47" i="14" s="1"/>
  <c r="K44" i="14" l="1"/>
  <c r="M44" i="14" s="1"/>
  <c r="K45" i="14"/>
  <c r="M45" i="14" s="1"/>
  <c r="K46" i="14" l="1"/>
  <c r="M46" i="14" s="1"/>
  <c r="K47" i="14" l="1"/>
  <c r="M47" i="14" s="1"/>
  <c r="I48" i="14"/>
  <c r="K48" i="14" l="1"/>
  <c r="M48" i="14" s="1"/>
  <c r="I49" i="14"/>
  <c r="I50" i="14" l="1"/>
  <c r="K49" i="14"/>
  <c r="M49" i="14" s="1"/>
  <c r="K50" i="14" l="1"/>
  <c r="M50" i="14" l="1"/>
  <c r="M51" i="14" s="1"/>
  <c r="N51" i="14" s="1"/>
  <c r="O51" i="14" s="1"/>
  <c r="I52" i="14"/>
  <c r="I53" i="14" s="1"/>
  <c r="K52" i="14" l="1"/>
  <c r="M52" i="14" s="1"/>
  <c r="I54" i="14"/>
  <c r="K53" i="14"/>
  <c r="M53" i="14" s="1"/>
  <c r="K54" i="14" l="1"/>
  <c r="M54" i="14" s="1"/>
  <c r="I55" i="14"/>
  <c r="K55" i="14" l="1"/>
  <c r="M55" i="14" s="1"/>
  <c r="I56" i="14"/>
  <c r="K56" i="14" l="1"/>
  <c r="M56" i="14" s="1"/>
  <c r="I57" i="14"/>
  <c r="K57" i="14" l="1"/>
  <c r="M57" i="14" s="1"/>
  <c r="I58" i="14"/>
  <c r="K58" i="14" l="1"/>
  <c r="M58" i="14" l="1"/>
  <c r="M59" i="14" s="1"/>
  <c r="N59" i="14" s="1"/>
  <c r="O59" i="14" s="1"/>
  <c r="I60" i="14"/>
  <c r="K60" i="14"/>
  <c r="M60" i="14" s="1"/>
  <c r="I61" i="14"/>
  <c r="K61" i="14" l="1"/>
  <c r="M61" i="14" s="1"/>
  <c r="I62" i="14"/>
  <c r="K62" i="14" l="1"/>
  <c r="M62" i="14" s="1"/>
  <c r="I63" i="14"/>
  <c r="I64" i="14" l="1"/>
  <c r="K63" i="14"/>
  <c r="M63" i="14" s="1"/>
  <c r="K64" i="14" l="1"/>
  <c r="M64" i="14" s="1"/>
  <c r="I65" i="14"/>
  <c r="I66" i="14" l="1"/>
  <c r="K65" i="14"/>
  <c r="M65" i="14" s="1"/>
  <c r="K66" i="14" l="1"/>
  <c r="M66" i="14" l="1"/>
  <c r="M67" i="14" s="1"/>
  <c r="N67" i="14" s="1"/>
  <c r="O67" i="14" s="1"/>
  <c r="I68" i="14"/>
  <c r="I69" i="14" s="1"/>
  <c r="K68" i="14" l="1"/>
  <c r="M68" i="14" s="1"/>
  <c r="I70" i="14"/>
  <c r="K69" i="14"/>
  <c r="M69" i="14" s="1"/>
  <c r="I71" i="14" l="1"/>
  <c r="K70" i="14"/>
  <c r="M70" i="14" s="1"/>
  <c r="K71" i="14" l="1"/>
  <c r="M71" i="14" s="1"/>
  <c r="I72" i="14"/>
  <c r="K72" i="14" l="1"/>
  <c r="M72" i="14" s="1"/>
  <c r="I73" i="14"/>
  <c r="K73" i="14" l="1"/>
  <c r="M73" i="14" s="1"/>
  <c r="I74" i="14"/>
  <c r="K74" i="14" l="1"/>
  <c r="M74" i="14" l="1"/>
  <c r="M75" i="14" s="1"/>
  <c r="N75" i="14" s="1"/>
  <c r="O75" i="14" s="1"/>
  <c r="I76" i="14"/>
  <c r="I77" i="14" s="1"/>
  <c r="K76" i="14" l="1"/>
  <c r="M76" i="14" s="1"/>
  <c r="I78" i="14"/>
  <c r="K77" i="14"/>
  <c r="M77" i="14" s="1"/>
  <c r="K78" i="14" l="1"/>
  <c r="M78" i="14" s="1"/>
  <c r="I79" i="14"/>
  <c r="I80" i="14" l="1"/>
  <c r="K79" i="14"/>
  <c r="M79" i="14" s="1"/>
  <c r="I81" i="14" l="1"/>
  <c r="K80" i="14"/>
  <c r="M80" i="14" s="1"/>
  <c r="I82" i="14" l="1"/>
  <c r="K81" i="14"/>
  <c r="M81" i="14" s="1"/>
  <c r="K82" i="14" l="1"/>
  <c r="M82" i="14" l="1"/>
  <c r="M83" i="14" s="1"/>
  <c r="N83" i="14" s="1"/>
  <c r="O83" i="14" s="1"/>
  <c r="I84" i="14"/>
  <c r="I85" i="14" s="1"/>
  <c r="K84" i="14"/>
  <c r="M84" i="14" s="1"/>
  <c r="I86" i="14" l="1"/>
  <c r="K85" i="14"/>
  <c r="M85" i="14" s="1"/>
  <c r="I87" i="14" l="1"/>
  <c r="K86" i="14"/>
  <c r="M86" i="14" s="1"/>
  <c r="I88" i="14" l="1"/>
  <c r="K87" i="14"/>
  <c r="M87" i="14" s="1"/>
  <c r="I89" i="14" l="1"/>
  <c r="K88" i="14"/>
  <c r="M88" i="14" s="1"/>
  <c r="I90" i="14" l="1"/>
  <c r="K89" i="14"/>
  <c r="M89" i="14" s="1"/>
  <c r="K90" i="14" l="1"/>
  <c r="M90" i="14" l="1"/>
  <c r="M91" i="14" s="1"/>
  <c r="N91" i="14" s="1"/>
  <c r="O91" i="14" s="1"/>
  <c r="I92" i="14"/>
  <c r="I93" i="14" s="1"/>
  <c r="K92" i="14"/>
  <c r="M92" i="14" s="1"/>
  <c r="I94" i="14" l="1"/>
  <c r="K93" i="14"/>
  <c r="M93" i="14" s="1"/>
  <c r="I95" i="14" l="1"/>
  <c r="K94" i="14"/>
  <c r="M94" i="14" s="1"/>
  <c r="I96" i="14" l="1"/>
  <c r="K95" i="14"/>
  <c r="M95" i="14" s="1"/>
  <c r="I97" i="14" l="1"/>
  <c r="K96" i="14"/>
  <c r="M96" i="14" s="1"/>
  <c r="I98" i="14" l="1"/>
  <c r="K97" i="14"/>
  <c r="M97" i="14" s="1"/>
  <c r="K98" i="14" l="1"/>
  <c r="M98" i="14" l="1"/>
  <c r="M99" i="14" s="1"/>
  <c r="N99" i="14" s="1"/>
  <c r="O99" i="14" s="1"/>
  <c r="I100" i="14"/>
  <c r="I101" i="14" l="1"/>
  <c r="K100" i="14"/>
  <c r="M100" i="14" s="1"/>
  <c r="I102" i="14" l="1"/>
  <c r="K101" i="14"/>
  <c r="M101" i="14" s="1"/>
  <c r="I103" i="14" l="1"/>
  <c r="K102" i="14"/>
  <c r="M102" i="14" s="1"/>
  <c r="I104" i="14" l="1"/>
  <c r="K103" i="14"/>
  <c r="M103" i="14" s="1"/>
  <c r="K104" i="14" l="1"/>
  <c r="M104" i="14" s="1"/>
  <c r="M107" i="14" l="1"/>
  <c r="N107" i="14" s="1"/>
  <c r="O107" i="14" s="1"/>
  <c r="O108" i="14" l="1"/>
  <c r="N10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T1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1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U21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22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T25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29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U31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32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T35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39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U41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42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T45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49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U51" authorId="0" shapeId="0" xr:uid="{00000000-0006-0000-02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52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18" authorId="0" shapeId="0" xr:uid="{194EDA67-E9D1-483B-8C3B-5AB8A995DFC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W24" authorId="0" shapeId="0" xr:uid="{4D6156A6-7384-4A04-9853-388F95185B7B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W32" authorId="0" shapeId="0" xr:uid="{F91FAD0A-F682-4097-AB83-6A54F7F66DDA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W35" authorId="0" shapeId="0" xr:uid="{F9A3A60B-103A-4280-81EB-012F528F22A4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T2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24" authorId="0" shapeId="0" xr:uid="{7C6CCDAC-C6E1-4F00-A238-546D0E909DB2}">
      <text>
        <r>
          <rPr>
            <sz val="9"/>
            <color indexed="81"/>
            <rFont val="MS P ゴシック"/>
            <family val="3"/>
            <charset val="128"/>
          </rPr>
          <t>融資金額</t>
        </r>
      </text>
    </comment>
    <comment ref="P24" authorId="0" shapeId="0" xr:uid="{564C5A96-5183-4505-A690-82A50365AB3D}">
      <text>
        <r>
          <rPr>
            <sz val="9"/>
            <color indexed="81"/>
            <rFont val="MS P ゴシック"/>
            <family val="3"/>
            <charset val="128"/>
          </rPr>
          <t>融資実行日</t>
        </r>
      </text>
    </comment>
    <comment ref="U26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2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28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28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34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3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3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36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42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43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44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4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50" authorId="0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51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52" authorId="0" shapeId="0" xr:uid="{00000000-0006-0000-0100-000011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52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58" authorId="0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59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60" authorId="0" shapeId="0" xr:uid="{00000000-0006-0000-0100-000015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60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66" authorId="0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67" authorId="0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68" authorId="0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68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74" authorId="0" shapeId="0" xr:uid="{00000000-0006-0000-0100-00001B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75" authorId="0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76" authorId="0" shapeId="0" xr:uid="{00000000-0006-0000-0100-00001D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76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82" authorId="0" shapeId="0" xr:uid="{00000000-0006-0000-0100-00001F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83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84" authorId="0" shapeId="0" xr:uid="{00000000-0006-0000-0100-000021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84" authorId="0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90" authorId="0" shapeId="0" xr:uid="{00000000-0006-0000-0100-000023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91" authorId="0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92" authorId="0" shapeId="0" xr:uid="{00000000-0006-0000-0100-000025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92" authorId="0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98" authorId="0" shapeId="0" xr:uid="{00000000-0006-0000-0100-000027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99" authorId="0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100" authorId="0" shapeId="0" xr:uid="{00000000-0006-0000-0100-000029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100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P104" authorId="0" shapeId="0" xr:uid="{5A7FA570-6AD8-4B56-A430-32B9C7581565}">
      <text>
        <r>
          <rPr>
            <sz val="9"/>
            <color indexed="81"/>
            <rFont val="MS P ゴシック"/>
            <family val="3"/>
            <charset val="128"/>
          </rPr>
          <t>最終償還日</t>
        </r>
      </text>
    </comment>
    <comment ref="U106" authorId="0" shapeId="0" xr:uid="{00000000-0006-0000-0100-00002B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107" authorId="0" shapeId="0" xr:uid="{00000000-0006-0000-01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</commentList>
</comments>
</file>

<file path=xl/sharedStrings.xml><?xml version="1.0" encoding="utf-8"?>
<sst xmlns="http://schemas.openxmlformats.org/spreadsheetml/2006/main" count="179" uniqueCount="92">
  <si>
    <t>別　紙（様式第３号関係）</t>
  </si>
  <si>
    <t>融資先</t>
  </si>
  <si>
    <t>年月日</t>
  </si>
  <si>
    <t>備考</t>
  </si>
  <si>
    <t>千円</t>
  </si>
  <si>
    <t>月</t>
  </si>
  <si>
    <t>年月</t>
  </si>
  <si>
    <t>日</t>
  </si>
  <si>
    <t>円</t>
  </si>
  <si>
    <t>（注）</t>
  </si>
  <si>
    <t>２）備考欄には、繰上償還、延滞等の状況を記載すること。</t>
  </si>
  <si>
    <t>融資金額</t>
    <rPh sb="2" eb="4">
      <t>キンガク</t>
    </rPh>
    <phoneticPr fontId="2"/>
  </si>
  <si>
    <t>据置期間</t>
    <rPh sb="2" eb="4">
      <t>キカン</t>
    </rPh>
    <phoneticPr fontId="2"/>
  </si>
  <si>
    <t>償還期限（約定返済日）</t>
    <rPh sb="2" eb="4">
      <t>キゲン</t>
    </rPh>
    <rPh sb="5" eb="7">
      <t>ヤクジョウ</t>
    </rPh>
    <rPh sb="7" eb="9">
      <t>ヘンサイ</t>
    </rPh>
    <rPh sb="9" eb="10">
      <t>ヒ</t>
    </rPh>
    <phoneticPr fontId="2"/>
  </si>
  <si>
    <t>期毎割賦償還額</t>
    <rPh sb="2" eb="4">
      <t>カップ</t>
    </rPh>
    <rPh sb="4" eb="6">
      <t>ショウカン</t>
    </rPh>
    <rPh sb="6" eb="7">
      <t>ガク</t>
    </rPh>
    <phoneticPr fontId="2"/>
  </si>
  <si>
    <t>期首残高
Ａ</t>
    <rPh sb="0" eb="2">
      <t>キシュ</t>
    </rPh>
    <rPh sb="2" eb="4">
      <t>ザンダカ</t>
    </rPh>
    <phoneticPr fontId="2"/>
  </si>
  <si>
    <t>繰上償還又は延滞元金
Ｂ</t>
    <rPh sb="0" eb="2">
      <t>クリア</t>
    </rPh>
    <rPh sb="2" eb="4">
      <t>ショウカン</t>
    </rPh>
    <rPh sb="4" eb="5">
      <t>マタ</t>
    </rPh>
    <rPh sb="6" eb="8">
      <t>エンタイ</t>
    </rPh>
    <rPh sb="8" eb="10">
      <t>ガンキン</t>
    </rPh>
    <phoneticPr fontId="2"/>
  </si>
  <si>
    <t>補給対象残額
（Ａ-Ｂ）
Ｃ</t>
    <rPh sb="2" eb="4">
      <t>タイショウ</t>
    </rPh>
    <rPh sb="4" eb="6">
      <t>ザンガク</t>
    </rPh>
    <phoneticPr fontId="2"/>
  </si>
  <si>
    <t>当期融資日数
Ｄ</t>
    <rPh sb="2" eb="4">
      <t>ユウシ</t>
    </rPh>
    <rPh sb="4" eb="6">
      <t>ニッスウ</t>
    </rPh>
    <phoneticPr fontId="2"/>
  </si>
  <si>
    <t>積数
（Ｃ×Ｄ）
Ｅ</t>
    <phoneticPr fontId="2"/>
  </si>
  <si>
    <t>融資平均残高
（Ｅ/365）
Ｆ</t>
    <rPh sb="2" eb="4">
      <t>ヘイキン</t>
    </rPh>
    <rPh sb="4" eb="6">
      <t>ザンダカ</t>
    </rPh>
    <phoneticPr fontId="2"/>
  </si>
  <si>
    <t>えひめ会社</t>
    <rPh sb="3" eb="5">
      <t>カイシャ</t>
    </rPh>
    <phoneticPr fontId="2"/>
  </si>
  <si>
    <t>○別紙（様式第３号関係）の記入方法について</t>
    <rPh sb="1" eb="3">
      <t>ベッシ</t>
    </rPh>
    <rPh sb="4" eb="6">
      <t>ヨウシキ</t>
    </rPh>
    <rPh sb="6" eb="7">
      <t>ダイ</t>
    </rPh>
    <rPh sb="8" eb="9">
      <t>ゴウ</t>
    </rPh>
    <rPh sb="9" eb="11">
      <t>カンケイ</t>
    </rPh>
    <rPh sb="13" eb="15">
      <t>キニュウ</t>
    </rPh>
    <rPh sb="15" eb="17">
      <t>ホウホウ</t>
    </rPh>
    <phoneticPr fontId="2"/>
  </si>
  <si>
    <t>当初融資年月日</t>
    <rPh sb="2" eb="4">
      <t>ユウシ</t>
    </rPh>
    <rPh sb="4" eb="7">
      <t>ネンガッピ</t>
    </rPh>
    <phoneticPr fontId="2"/>
  </si>
  <si>
    <t>経支企業</t>
    <rPh sb="0" eb="1">
      <t>ヘ</t>
    </rPh>
    <rPh sb="1" eb="2">
      <t>シ</t>
    </rPh>
    <rPh sb="2" eb="4">
      <t>キギョウ</t>
    </rPh>
    <phoneticPr fontId="2"/>
  </si>
  <si>
    <t>（小計）</t>
    <rPh sb="1" eb="3">
      <t>ショウケイ</t>
    </rPh>
    <phoneticPr fontId="2"/>
  </si>
  <si>
    <t>（合計）</t>
    <rPh sb="1" eb="3">
      <t>ゴウケイ</t>
    </rPh>
    <phoneticPr fontId="2"/>
  </si>
  <si>
    <t>【記入例】</t>
    <rPh sb="1" eb="3">
      <t>キニュウ</t>
    </rPh>
    <rPh sb="3" eb="4">
      <t>レイ</t>
    </rPh>
    <phoneticPr fontId="2"/>
  </si>
  <si>
    <t>融資
金額</t>
    <rPh sb="3" eb="5">
      <t>キンガク</t>
    </rPh>
    <phoneticPr fontId="2"/>
  </si>
  <si>
    <t>（小計）</t>
    <rPh sb="1" eb="3">
      <t>ショウケイ</t>
    </rPh>
    <phoneticPr fontId="2"/>
  </si>
  <si>
    <r>
      <t xml:space="preserve">積数
</t>
    </r>
    <r>
      <rPr>
        <sz val="6"/>
        <color theme="1"/>
        <rFont val="ＭＳ 明朝"/>
        <family val="1"/>
        <charset val="128"/>
      </rPr>
      <t>（Ｃ×Ｄ）</t>
    </r>
    <r>
      <rPr>
        <sz val="8"/>
        <color theme="1"/>
        <rFont val="ＭＳ 明朝"/>
        <family val="1"/>
        <charset val="128"/>
      </rPr>
      <t xml:space="preserve">
Ｅ</t>
    </r>
    <phoneticPr fontId="2"/>
  </si>
  <si>
    <t>合計</t>
    <rPh sb="0" eb="2">
      <t>ゴウケイ</t>
    </rPh>
    <phoneticPr fontId="2"/>
  </si>
  <si>
    <t>（</t>
    <phoneticPr fontId="2"/>
  </si>
  <si>
    <t>資金分）</t>
    <rPh sb="0" eb="2">
      <t>シキン</t>
    </rPh>
    <rPh sb="2" eb="3">
      <t>ブン</t>
    </rPh>
    <phoneticPr fontId="2"/>
  </si>
  <si>
    <t>中小企業振興資金融資状況及び利子補給金額計算書</t>
    <phoneticPr fontId="2"/>
  </si>
  <si>
    <t>当初
融資
年月日</t>
    <rPh sb="3" eb="5">
      <t>ユウシ</t>
    </rPh>
    <rPh sb="6" eb="9">
      <t>ネンガッピ</t>
    </rPh>
    <phoneticPr fontId="2"/>
  </si>
  <si>
    <t>据置
期間</t>
    <rPh sb="3" eb="5">
      <t>キカン</t>
    </rPh>
    <phoneticPr fontId="2"/>
  </si>
  <si>
    <t>期毎
割賦
償還額</t>
    <rPh sb="3" eb="5">
      <t>カップ</t>
    </rPh>
    <rPh sb="6" eb="8">
      <t>ショウカン</t>
    </rPh>
    <rPh sb="8" eb="9">
      <t>ガク</t>
    </rPh>
    <phoneticPr fontId="2"/>
  </si>
  <si>
    <t>期首
残高
Ａ</t>
    <rPh sb="0" eb="2">
      <t>キシュ</t>
    </rPh>
    <rPh sb="3" eb="5">
      <t>ザンダカ</t>
    </rPh>
    <phoneticPr fontId="2"/>
  </si>
  <si>
    <t>繰上償還
又は
延滞元金
Ｂ</t>
    <rPh sb="0" eb="2">
      <t>クリア</t>
    </rPh>
    <rPh sb="2" eb="4">
      <t>ショウカン</t>
    </rPh>
    <rPh sb="5" eb="6">
      <t>マタ</t>
    </rPh>
    <rPh sb="8" eb="10">
      <t>エンタイ</t>
    </rPh>
    <rPh sb="10" eb="12">
      <t>ガンキン</t>
    </rPh>
    <phoneticPr fontId="2"/>
  </si>
  <si>
    <t>補給
対象
残額
（Ａ-Ｂ）
Ｃ</t>
    <rPh sb="3" eb="5">
      <t>タイショウ</t>
    </rPh>
    <rPh sb="6" eb="8">
      <t>ザンガク</t>
    </rPh>
    <phoneticPr fontId="2"/>
  </si>
  <si>
    <t>当期
融資
日数
Ｄ</t>
    <rPh sb="3" eb="5">
      <t>ユウシ</t>
    </rPh>
    <rPh sb="6" eb="8">
      <t>ニッスウ</t>
    </rPh>
    <phoneticPr fontId="2"/>
  </si>
  <si>
    <r>
      <t xml:space="preserve">融資
平均
残高
</t>
    </r>
    <r>
      <rPr>
        <sz val="6"/>
        <color theme="1"/>
        <rFont val="ＭＳ 明朝"/>
        <family val="1"/>
        <charset val="128"/>
      </rPr>
      <t>（Ｅ/365）</t>
    </r>
    <r>
      <rPr>
        <sz val="8"/>
        <color theme="1"/>
        <rFont val="ＭＳ 明朝"/>
        <family val="1"/>
        <charset val="128"/>
      </rPr>
      <t xml:space="preserve">
Ｆ</t>
    </r>
    <rPh sb="3" eb="5">
      <t>ヘイキン</t>
    </rPh>
    <rPh sb="6" eb="8">
      <t>ザンダカ</t>
    </rPh>
    <phoneticPr fontId="2"/>
  </si>
  <si>
    <t>年度</t>
    <rPh sb="0" eb="2">
      <t>ネンド</t>
    </rPh>
    <phoneticPr fontId="2"/>
  </si>
  <si>
    <t>期分</t>
    <rPh sb="0" eb="1">
      <t>キ</t>
    </rPh>
    <rPh sb="1" eb="2">
      <t>ブン</t>
    </rPh>
    <phoneticPr fontId="2"/>
  </si>
  <si>
    <t>返済日を入力</t>
    <rPh sb="0" eb="3">
      <t>ヘンサイビ</t>
    </rPh>
    <rPh sb="4" eb="6">
      <t>ニュウリョク</t>
    </rPh>
    <phoneticPr fontId="2"/>
  </si>
  <si>
    <t>～</t>
    <phoneticPr fontId="2"/>
  </si>
  <si>
    <t>（</t>
    <phoneticPr fontId="2"/>
  </si>
  <si>
    <t>）</t>
    <phoneticPr fontId="2"/>
  </si>
  <si>
    <t>○償還日には償還があったものとみなします。</t>
    <rPh sb="1" eb="3">
      <t>ショウカン</t>
    </rPh>
    <rPh sb="3" eb="4">
      <t>ビ</t>
    </rPh>
    <rPh sb="6" eb="8">
      <t>ショウカン</t>
    </rPh>
    <phoneticPr fontId="2"/>
  </si>
  <si>
    <t>○休日、祝日は考えません。（10日が休日でも、10日に返済があったとみなします。）</t>
    <rPh sb="1" eb="3">
      <t>キュウジツ</t>
    </rPh>
    <rPh sb="4" eb="6">
      <t>シュクジツ</t>
    </rPh>
    <rPh sb="7" eb="8">
      <t>カンガ</t>
    </rPh>
    <rPh sb="16" eb="17">
      <t>ニチ</t>
    </rPh>
    <rPh sb="18" eb="20">
      <t>キュウジツ</t>
    </rPh>
    <rPh sb="25" eb="26">
      <t>ニチ</t>
    </rPh>
    <rPh sb="27" eb="29">
      <t>ヘンサイ</t>
    </rPh>
    <phoneticPr fontId="2"/>
  </si>
  <si>
    <t>★条件変更、繰上償還がなされない限り、利子補給金額は下記表のGの金額となります。半期ごとに報告してください。</t>
    <rPh sb="1" eb="3">
      <t>ジョウケン</t>
    </rPh>
    <rPh sb="3" eb="5">
      <t>ヘンコウ</t>
    </rPh>
    <rPh sb="6" eb="8">
      <t>クリアゲ</t>
    </rPh>
    <rPh sb="8" eb="10">
      <t>ショウカン</t>
    </rPh>
    <rPh sb="16" eb="17">
      <t>カギ</t>
    </rPh>
    <rPh sb="19" eb="21">
      <t>リシ</t>
    </rPh>
    <rPh sb="21" eb="23">
      <t>ホキュウ</t>
    </rPh>
    <rPh sb="23" eb="25">
      <t>キンガク</t>
    </rPh>
    <rPh sb="26" eb="28">
      <t>カキ</t>
    </rPh>
    <rPh sb="28" eb="29">
      <t>ヒョウ</t>
    </rPh>
    <rPh sb="32" eb="34">
      <t>キンガク</t>
    </rPh>
    <rPh sb="40" eb="42">
      <t>ハンキ</t>
    </rPh>
    <rPh sb="45" eb="47">
      <t>ホウコク</t>
    </rPh>
    <phoneticPr fontId="2"/>
  </si>
  <si>
    <t>※FとGの計算は切り捨てになります。</t>
    <rPh sb="5" eb="7">
      <t>ケイサン</t>
    </rPh>
    <rPh sb="8" eb="9">
      <t>キ</t>
    </rPh>
    <rPh sb="10" eb="11">
      <t>ス</t>
    </rPh>
    <phoneticPr fontId="2"/>
  </si>
  <si>
    <t>※うるう年でも1年は365日で計算します。（Fの計算）</t>
    <rPh sb="4" eb="5">
      <t>トシ</t>
    </rPh>
    <rPh sb="8" eb="9">
      <t>ネン</t>
    </rPh>
    <rPh sb="13" eb="14">
      <t>ニチ</t>
    </rPh>
    <rPh sb="15" eb="17">
      <t>ケイサン</t>
    </rPh>
    <rPh sb="24" eb="26">
      <t>ケイサン</t>
    </rPh>
    <phoneticPr fontId="2"/>
  </si>
  <si>
    <t>円</t>
    <rPh sb="0" eb="1">
      <t>エン</t>
    </rPh>
    <phoneticPr fontId="2"/>
  </si>
  <si>
    <t>様式３号関係　個別計算用</t>
    <rPh sb="0" eb="2">
      <t>ヨウシキ</t>
    </rPh>
    <rPh sb="3" eb="4">
      <t>ゴウ</t>
    </rPh>
    <rPh sb="4" eb="6">
      <t>カンケイ</t>
    </rPh>
    <rPh sb="7" eb="9">
      <t>コベツ</t>
    </rPh>
    <rPh sb="9" eb="12">
      <t>ケイサンヨウ</t>
    </rPh>
    <phoneticPr fontId="2"/>
  </si>
  <si>
    <t>企業名</t>
    <rPh sb="0" eb="2">
      <t>キギョウ</t>
    </rPh>
    <rPh sb="2" eb="3">
      <t>メイ</t>
    </rPh>
    <phoneticPr fontId="2"/>
  </si>
  <si>
    <t>えひめ会社（株）</t>
    <rPh sb="3" eb="5">
      <t>カイシャ</t>
    </rPh>
    <rPh sb="6" eb="7">
      <t>カブ</t>
    </rPh>
    <phoneticPr fontId="2"/>
  </si>
  <si>
    <t>融資金額</t>
    <rPh sb="0" eb="2">
      <t>ユウシ</t>
    </rPh>
    <rPh sb="2" eb="4">
      <t>キンガク</t>
    </rPh>
    <phoneticPr fontId="2"/>
  </si>
  <si>
    <r>
      <t>（　　</t>
    </r>
    <r>
      <rPr>
        <sz val="12"/>
        <color theme="1"/>
        <rFont val="HGS創英角ﾎﾟｯﾌﾟ体"/>
        <family val="3"/>
        <charset val="128"/>
      </rPr>
      <t>チャレンジ企業支援</t>
    </r>
    <r>
      <rPr>
        <sz val="12"/>
        <color theme="1"/>
        <rFont val="ＭＳ 明朝"/>
        <family val="1"/>
        <charset val="128"/>
      </rPr>
      <t>　資金分）　　</t>
    </r>
    <r>
      <rPr>
        <sz val="12"/>
        <color rgb="FFFF0000"/>
        <rFont val="ＭＳ 明朝"/>
        <family val="1"/>
        <charset val="128"/>
      </rPr>
      <t>　　　　　　　　　　　　　　　　　</t>
    </r>
    <r>
      <rPr>
        <sz val="12"/>
        <color rgb="FF000000"/>
        <rFont val="ＭＳ 明朝"/>
        <family val="1"/>
        <charset val="128"/>
      </rPr>
      <t>（　</t>
    </r>
    <r>
      <rPr>
        <sz val="12"/>
        <color rgb="FF000000"/>
        <rFont val="HGS創英角ﾎﾟｯﾌﾟ体"/>
        <family val="3"/>
        <charset val="128"/>
      </rPr>
      <t>1</t>
    </r>
    <r>
      <rPr>
        <sz val="12"/>
        <color rgb="FF000000"/>
        <rFont val="ＭＳ 明朝"/>
        <family val="1"/>
        <charset val="128"/>
      </rPr>
      <t>　月　</t>
    </r>
    <r>
      <rPr>
        <sz val="12"/>
        <color rgb="FF000000"/>
        <rFont val="HGS創英角ﾎﾟｯﾌﾟ体"/>
        <family val="3"/>
        <charset val="128"/>
      </rPr>
      <t>1</t>
    </r>
    <r>
      <rPr>
        <sz val="12"/>
        <color rgb="FF000000"/>
        <rFont val="ＭＳ 明朝"/>
        <family val="1"/>
        <charset val="128"/>
      </rPr>
      <t>　日～　</t>
    </r>
    <r>
      <rPr>
        <sz val="12"/>
        <color rgb="FF000000"/>
        <rFont val="HGS創英角ﾎﾟｯﾌﾟ体"/>
        <family val="3"/>
        <charset val="128"/>
      </rPr>
      <t>6</t>
    </r>
    <r>
      <rPr>
        <sz val="12"/>
        <color rgb="FF000000"/>
        <rFont val="ＭＳ 明朝"/>
        <family val="1"/>
        <charset val="128"/>
      </rPr>
      <t>　月　</t>
    </r>
    <r>
      <rPr>
        <sz val="12"/>
        <color rgb="FF000000"/>
        <rFont val="HGS創英角ﾎﾟｯﾌﾟ体"/>
        <family val="3"/>
        <charset val="128"/>
      </rPr>
      <t xml:space="preserve">30 </t>
    </r>
    <r>
      <rPr>
        <sz val="12"/>
        <color rgb="FF000000"/>
        <rFont val="ＭＳ 明朝"/>
        <family val="1"/>
        <charset val="128"/>
      </rPr>
      <t>日）</t>
    </r>
    <rPh sb="8" eb="10">
      <t>キギョウ</t>
    </rPh>
    <rPh sb="10" eb="12">
      <t>シエン</t>
    </rPh>
    <phoneticPr fontId="2"/>
  </si>
  <si>
    <t>令和7年度
前期請求分</t>
    <rPh sb="0" eb="2">
      <t>レイワ</t>
    </rPh>
    <rPh sb="3" eb="5">
      <t>ネンド</t>
    </rPh>
    <rPh sb="6" eb="8">
      <t>ゼンキ</t>
    </rPh>
    <rPh sb="8" eb="10">
      <t>セイキュウ</t>
    </rPh>
    <rPh sb="10" eb="11">
      <t>ブン</t>
    </rPh>
    <phoneticPr fontId="2"/>
  </si>
  <si>
    <t>令和７年度
後期請求分</t>
    <rPh sb="0" eb="2">
      <t>レイワ</t>
    </rPh>
    <rPh sb="3" eb="5">
      <t>ネンド</t>
    </rPh>
    <rPh sb="6" eb="8">
      <t>コウキ</t>
    </rPh>
    <rPh sb="8" eb="10">
      <t>セイキュウ</t>
    </rPh>
    <rPh sb="10" eb="11">
      <t>ブン</t>
    </rPh>
    <phoneticPr fontId="2"/>
  </si>
  <si>
    <t>令和8年度
前期請求分</t>
    <rPh sb="0" eb="2">
      <t>レイワ</t>
    </rPh>
    <rPh sb="3" eb="5">
      <t>ネンド</t>
    </rPh>
    <rPh sb="6" eb="8">
      <t>ゼンキ</t>
    </rPh>
    <rPh sb="8" eb="10">
      <t>セイキュウ</t>
    </rPh>
    <rPh sb="10" eb="11">
      <t>ブン</t>
    </rPh>
    <phoneticPr fontId="2"/>
  </si>
  <si>
    <t>令和8年度
後期請求分</t>
    <rPh sb="0" eb="2">
      <t>レイワ</t>
    </rPh>
    <rPh sb="3" eb="5">
      <t>ネンド</t>
    </rPh>
    <rPh sb="6" eb="8">
      <t>コウキ</t>
    </rPh>
    <rPh sb="8" eb="10">
      <t>セイキュウ</t>
    </rPh>
    <rPh sb="10" eb="11">
      <t>ブン</t>
    </rPh>
    <phoneticPr fontId="2"/>
  </si>
  <si>
    <t>令和9年度
前期請求分</t>
    <rPh sb="0" eb="2">
      <t>レイワ</t>
    </rPh>
    <rPh sb="3" eb="5">
      <t>ネンド</t>
    </rPh>
    <rPh sb="6" eb="8">
      <t>ゼンキ</t>
    </rPh>
    <rPh sb="8" eb="10">
      <t>セイキュウ</t>
    </rPh>
    <rPh sb="10" eb="11">
      <t>ブン</t>
    </rPh>
    <phoneticPr fontId="2"/>
  </si>
  <si>
    <t>令和9年度
後期請求分</t>
    <rPh sb="0" eb="2">
      <t>レイワ</t>
    </rPh>
    <rPh sb="3" eb="5">
      <t>ネンド</t>
    </rPh>
    <rPh sb="6" eb="8">
      <t>コウキ</t>
    </rPh>
    <rPh sb="8" eb="10">
      <t>セイキュウ</t>
    </rPh>
    <rPh sb="10" eb="11">
      <t>ブン</t>
    </rPh>
    <phoneticPr fontId="2"/>
  </si>
  <si>
    <t>令和10年度
前期請求分</t>
    <rPh sb="0" eb="2">
      <t>レイワ</t>
    </rPh>
    <rPh sb="4" eb="6">
      <t>ネンド</t>
    </rPh>
    <rPh sb="7" eb="9">
      <t>ゼンキ</t>
    </rPh>
    <rPh sb="9" eb="11">
      <t>セイキュウ</t>
    </rPh>
    <rPh sb="11" eb="12">
      <t>ブン</t>
    </rPh>
    <phoneticPr fontId="2"/>
  </si>
  <si>
    <t>令和10年度
後期請求分</t>
    <rPh sb="0" eb="2">
      <t>レイワ</t>
    </rPh>
    <rPh sb="4" eb="6">
      <t>ネンド</t>
    </rPh>
    <rPh sb="7" eb="9">
      <t>コウキ</t>
    </rPh>
    <rPh sb="9" eb="11">
      <t>セイキュウ</t>
    </rPh>
    <rPh sb="11" eb="12">
      <t>ブン</t>
    </rPh>
    <phoneticPr fontId="2"/>
  </si>
  <si>
    <t>令和11年度
前期請求分</t>
    <rPh sb="0" eb="2">
      <t>レイワ</t>
    </rPh>
    <rPh sb="4" eb="6">
      <t>ネンド</t>
    </rPh>
    <rPh sb="7" eb="9">
      <t>ゼンキ</t>
    </rPh>
    <rPh sb="9" eb="11">
      <t>セイキュウ</t>
    </rPh>
    <rPh sb="11" eb="12">
      <t>ブン</t>
    </rPh>
    <phoneticPr fontId="2"/>
  </si>
  <si>
    <t>令和11年度
後期請求分</t>
    <rPh sb="0" eb="2">
      <t>レイワ</t>
    </rPh>
    <rPh sb="4" eb="6">
      <t>ネンド</t>
    </rPh>
    <rPh sb="7" eb="9">
      <t>コウキ</t>
    </rPh>
    <rPh sb="9" eb="11">
      <t>セイキュウ</t>
    </rPh>
    <rPh sb="11" eb="12">
      <t>ブン</t>
    </rPh>
    <phoneticPr fontId="2"/>
  </si>
  <si>
    <t>令和12年度
前期請求分</t>
    <rPh sb="0" eb="2">
      <t>レイワ</t>
    </rPh>
    <rPh sb="4" eb="6">
      <t>ネンド</t>
    </rPh>
    <rPh sb="7" eb="9">
      <t>ゼンキ</t>
    </rPh>
    <rPh sb="9" eb="11">
      <t>セイキュウ</t>
    </rPh>
    <rPh sb="11" eb="12">
      <t>ブン</t>
    </rPh>
    <phoneticPr fontId="2"/>
  </si>
  <si>
    <t>毎月</t>
    <rPh sb="0" eb="2">
      <t>マイツキ</t>
    </rPh>
    <phoneticPr fontId="2"/>
  </si>
  <si>
    <t>最終</t>
    <rPh sb="0" eb="2">
      <t>サイシュウ</t>
    </rPh>
    <phoneticPr fontId="2"/>
  </si>
  <si>
    <t>別　紙（様式第３号関係）</t>
    <phoneticPr fontId="2"/>
  </si>
  <si>
    <t>〇〇銀行</t>
    <rPh sb="2" eb="4">
      <t>ギンコウ</t>
    </rPh>
    <phoneticPr fontId="2"/>
  </si>
  <si>
    <t>毎月</t>
    <rPh sb="0" eb="2">
      <t>マイツキ</t>
    </rPh>
    <phoneticPr fontId="2"/>
  </si>
  <si>
    <t>最終</t>
    <rPh sb="0" eb="2">
      <t>サイシュウ</t>
    </rPh>
    <phoneticPr fontId="2"/>
  </si>
  <si>
    <t>１）資金ごと・補給利率ごとに用紙を分けること。弁済期ごとに行を分けること。</t>
    <phoneticPr fontId="2"/>
  </si>
  <si>
    <r>
      <t>・</t>
    </r>
    <r>
      <rPr>
        <u/>
        <sz val="12"/>
        <color rgb="FFFF0000"/>
        <rFont val="ＭＳ Ｐゴシック"/>
        <family val="3"/>
        <charset val="128"/>
        <scheme val="minor"/>
      </rPr>
      <t>資金ごと・補給利率ごとに用紙を分けてください</t>
    </r>
    <r>
      <rPr>
        <sz val="12"/>
        <color theme="1"/>
        <rFont val="ＭＳ Ｐゴシック"/>
        <family val="2"/>
        <charset val="128"/>
        <scheme val="minor"/>
      </rPr>
      <t>。（チャレンジ企業支援資金・経済成長戦略枠、経営安定資金（小口資金）、小口零細企業資金）</t>
    </r>
    <rPh sb="1" eb="3">
      <t>シキン</t>
    </rPh>
    <rPh sb="6" eb="8">
      <t>ホキュウ</t>
    </rPh>
    <rPh sb="8" eb="10">
      <t>リリツ</t>
    </rPh>
    <rPh sb="13" eb="15">
      <t>ヨウシ</t>
    </rPh>
    <rPh sb="16" eb="17">
      <t>ワ</t>
    </rPh>
    <rPh sb="21" eb="23">
      <t>ヨウシ</t>
    </rPh>
    <rPh sb="24" eb="25">
      <t>ワ</t>
    </rPh>
    <rPh sb="38" eb="40">
      <t>キギョウ</t>
    </rPh>
    <rPh sb="40" eb="42">
      <t>シエン</t>
    </rPh>
    <rPh sb="42" eb="44">
      <t>シキン</t>
    </rPh>
    <rPh sb="45" eb="47">
      <t>ケイザイ</t>
    </rPh>
    <rPh sb="47" eb="49">
      <t>セイチョウ</t>
    </rPh>
    <rPh sb="49" eb="51">
      <t>センリャク</t>
    </rPh>
    <rPh sb="51" eb="52">
      <t>ワク</t>
    </rPh>
    <rPh sb="53" eb="55">
      <t>ケイエイ</t>
    </rPh>
    <rPh sb="55" eb="57">
      <t>アンテイ</t>
    </rPh>
    <rPh sb="57" eb="59">
      <t>シキン</t>
    </rPh>
    <rPh sb="60" eb="62">
      <t>コグチ</t>
    </rPh>
    <rPh sb="62" eb="64">
      <t>シキンコグチレイサイキギョウシキン</t>
    </rPh>
    <phoneticPr fontId="2"/>
  </si>
  <si>
    <r>
      <t>１）</t>
    </r>
    <r>
      <rPr>
        <sz val="10"/>
        <color rgb="FFFF0000"/>
        <rFont val="ＭＳ 明朝"/>
        <family val="1"/>
        <charset val="128"/>
      </rPr>
      <t>資金ごと・補給利率ごとに用紙を分けること。</t>
    </r>
    <r>
      <rPr>
        <sz val="10"/>
        <rFont val="ＭＳ 明朝"/>
        <family val="1"/>
        <charset val="128"/>
      </rPr>
      <t>弁済期ごとに行を分けること。</t>
    </r>
    <phoneticPr fontId="2"/>
  </si>
  <si>
    <t>〇〇銀行</t>
    <phoneticPr fontId="2"/>
  </si>
  <si>
    <t>継続（完了報告済）</t>
    <rPh sb="0" eb="2">
      <t>ケイゾク</t>
    </rPh>
    <rPh sb="3" eb="8">
      <t>カンリョウホウコクズ</t>
    </rPh>
    <phoneticPr fontId="2"/>
  </si>
  <si>
    <t>新規（完了報告書添付）</t>
    <rPh sb="0" eb="2">
      <t>シンキ</t>
    </rPh>
    <rPh sb="3" eb="8">
      <t>カンリョウホウコクショ</t>
    </rPh>
    <rPh sb="8" eb="10">
      <t>テンプ</t>
    </rPh>
    <phoneticPr fontId="2"/>
  </si>
  <si>
    <t>R12.4
（30日）</t>
    <rPh sb="9" eb="10">
      <t>ニチ</t>
    </rPh>
    <phoneticPr fontId="2"/>
  </si>
  <si>
    <t>R5.11.30</t>
    <phoneticPr fontId="2"/>
  </si>
  <si>
    <t>R10.11
(30日）</t>
    <rPh sb="10" eb="11">
      <t>ニチ</t>
    </rPh>
    <phoneticPr fontId="2"/>
  </si>
  <si>
    <t>Ｈ12.4
（30日）</t>
    <rPh sb="9" eb="10">
      <t>ニチ</t>
    </rPh>
    <phoneticPr fontId="2"/>
  </si>
  <si>
    <r>
      <t>補給額
（Ｆ×</t>
    </r>
    <r>
      <rPr>
        <b/>
        <u/>
        <sz val="10"/>
        <color rgb="FFFF0000"/>
        <rFont val="ＭＳ 明朝"/>
        <family val="1"/>
        <charset val="128"/>
      </rPr>
      <t>0.5％</t>
    </r>
    <r>
      <rPr>
        <sz val="10"/>
        <color theme="1"/>
        <rFont val="ＭＳ 明朝"/>
        <family val="1"/>
        <charset val="128"/>
      </rPr>
      <t>）</t>
    </r>
    <phoneticPr fontId="2"/>
  </si>
  <si>
    <r>
      <t>補給額
（Ｆ×</t>
    </r>
    <r>
      <rPr>
        <b/>
        <u/>
        <sz val="10"/>
        <color rgb="FFFF0000"/>
        <rFont val="ＭＳ 明朝"/>
        <family val="1"/>
        <charset val="128"/>
      </rPr>
      <t>0.5％</t>
    </r>
    <r>
      <rPr>
        <sz val="10"/>
        <color theme="1"/>
        <rFont val="ＭＳ 明朝"/>
        <family val="1"/>
        <charset val="128"/>
      </rPr>
      <t>）
（G）</t>
    </r>
    <phoneticPr fontId="2"/>
  </si>
  <si>
    <r>
      <t>・</t>
    </r>
    <r>
      <rPr>
        <u/>
        <sz val="12"/>
        <color rgb="FFFF0000"/>
        <rFont val="ＭＳ Ｐゴシック"/>
        <family val="3"/>
        <charset val="128"/>
        <scheme val="minor"/>
      </rPr>
      <t>資金ごと・補給利率ごとに用紙を分けてください</t>
    </r>
    <r>
      <rPr>
        <sz val="12"/>
        <color theme="1"/>
        <rFont val="ＭＳ Ｐゴシック"/>
        <family val="2"/>
        <charset val="128"/>
        <scheme val="minor"/>
      </rPr>
      <t>。（チャレンジ企業支援資金、経営安定資金（小口資金）、小口零細企業資金）</t>
    </r>
    <rPh sb="1" eb="3">
      <t>シキン</t>
    </rPh>
    <rPh sb="6" eb="8">
      <t>ホキュウ</t>
    </rPh>
    <rPh sb="8" eb="10">
      <t>リリツ</t>
    </rPh>
    <rPh sb="13" eb="15">
      <t>ヨウシ</t>
    </rPh>
    <rPh sb="16" eb="17">
      <t>ワ</t>
    </rPh>
    <rPh sb="21" eb="23">
      <t>ヨウシ</t>
    </rPh>
    <rPh sb="24" eb="25">
      <t>ワ</t>
    </rPh>
    <rPh sb="37" eb="39">
      <t>ケイザイ</t>
    </rPh>
    <rPh sb="39" eb="41">
      <t>セイチョウ</t>
    </rPh>
    <rPh sb="41" eb="43">
      <t>センリャク</t>
    </rPh>
    <rPh sb="43" eb="44">
      <t>ワク</t>
    </rPh>
    <rPh sb="45" eb="47">
      <t>ケイエイ</t>
    </rPh>
    <rPh sb="47" eb="49">
      <t>アンテイ</t>
    </rPh>
    <rPh sb="49" eb="51">
      <t>シキン</t>
    </rPh>
    <rPh sb="52" eb="54">
      <t>コグチ</t>
    </rPh>
    <rPh sb="54" eb="56">
      <t>シキンコグチレイサイキギョウシキン</t>
    </rPh>
    <phoneticPr fontId="2"/>
  </si>
  <si>
    <t>【補給利率0.5%用記入例】</t>
    <rPh sb="1" eb="3">
      <t>ホキュウ</t>
    </rPh>
    <rPh sb="3" eb="5">
      <t>リリツ</t>
    </rPh>
    <rPh sb="9" eb="10">
      <t>ヨウ</t>
    </rPh>
    <rPh sb="10" eb="12">
      <t>キニュウ</t>
    </rPh>
    <rPh sb="12" eb="13">
      <t>レイ</t>
    </rPh>
    <phoneticPr fontId="2"/>
  </si>
  <si>
    <r>
      <t>中小企業振興資金融資状況及び利子補給金額計算書　　　　　　　　　　　　　　</t>
    </r>
    <r>
      <rPr>
        <sz val="12"/>
        <color theme="1"/>
        <rFont val="HGS創英角ﾎﾟｯﾌﾟ体"/>
        <family val="3"/>
        <charset val="128"/>
      </rPr>
      <t>　　　令和●</t>
    </r>
    <r>
      <rPr>
        <sz val="12"/>
        <color theme="1"/>
        <rFont val="ＭＳ 明朝"/>
        <family val="1"/>
        <charset val="128"/>
      </rPr>
      <t>年度　</t>
    </r>
    <r>
      <rPr>
        <sz val="12"/>
        <color theme="1"/>
        <rFont val="HGS創英角ﾎﾟｯﾌﾟ体"/>
        <family val="3"/>
        <charset val="128"/>
      </rPr>
      <t>前</t>
    </r>
    <r>
      <rPr>
        <sz val="12"/>
        <color theme="1"/>
        <rFont val="ＭＳ 明朝"/>
        <family val="1"/>
        <charset val="128"/>
      </rPr>
      <t>　期分</t>
    </r>
    <rPh sb="40" eb="42">
      <t>レイワ</t>
    </rPh>
    <rPh sb="46" eb="47">
      <t>マエ</t>
    </rPh>
    <rPh sb="48" eb="50">
      <t>キブン</t>
    </rPh>
    <rPh sb="49" eb="5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</si>
</sst>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 "/>
    <numFmt numFmtId="178" formatCode="yyyy/m/d;@"/>
    <numFmt numFmtId="179" formatCode="[$-411]ge\.m\.d;@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HGS創英角ﾎﾟｯﾌﾟ体"/>
      <family val="3"/>
      <charset val="128"/>
    </font>
    <font>
      <sz val="12"/>
      <color rgb="FF000000"/>
      <name val="HGS創英角ﾎﾟｯﾌﾟ体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Times New Roman"/>
      <family val="1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Times New Roman"/>
      <family val="1"/>
    </font>
    <font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u/>
      <sz val="12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u/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0" fillId="0" borderId="5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49" fontId="0" fillId="0" borderId="9" xfId="0" applyNumberFormat="1" applyBorder="1">
      <alignment vertical="center"/>
    </xf>
    <xf numFmtId="49" fontId="0" fillId="0" borderId="0" xfId="0" applyNumberFormat="1">
      <alignment vertical="center"/>
    </xf>
    <xf numFmtId="49" fontId="16" fillId="0" borderId="2" xfId="2" applyNumberFormat="1" applyFont="1" applyBorder="1" applyAlignment="1">
      <alignment vertical="center" shrinkToFit="1"/>
    </xf>
    <xf numFmtId="176" fontId="16" fillId="0" borderId="2" xfId="2" applyNumberFormat="1" applyFont="1" applyBorder="1" applyAlignment="1">
      <alignment vertical="center" shrinkToFit="1"/>
    </xf>
    <xf numFmtId="177" fontId="16" fillId="0" borderId="2" xfId="2" applyNumberFormat="1" applyFont="1" applyBorder="1" applyAlignment="1">
      <alignment vertical="center" shrinkToFit="1"/>
    </xf>
    <xf numFmtId="0" fontId="11" fillId="0" borderId="11" xfId="0" applyFont="1" applyBorder="1" applyAlignment="1">
      <alignment vertical="center" wrapText="1"/>
    </xf>
    <xf numFmtId="0" fontId="0" fillId="0" borderId="12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13" xfId="0" applyBorder="1">
      <alignment vertical="center"/>
    </xf>
    <xf numFmtId="49" fontId="16" fillId="0" borderId="8" xfId="2" applyNumberFormat="1" applyFont="1" applyBorder="1" applyAlignment="1">
      <alignment vertical="center" shrinkToFit="1"/>
    </xf>
    <xf numFmtId="176" fontId="16" fillId="0" borderId="8" xfId="2" applyNumberFormat="1" applyFont="1" applyBorder="1" applyAlignment="1">
      <alignment vertical="center" shrinkToFit="1"/>
    </xf>
    <xf numFmtId="0" fontId="16" fillId="0" borderId="8" xfId="0" applyFont="1" applyBorder="1" applyAlignment="1">
      <alignment horizontal="center" vertical="center" wrapText="1"/>
    </xf>
    <xf numFmtId="49" fontId="16" fillId="0" borderId="8" xfId="2" applyNumberFormat="1" applyFont="1" applyBorder="1" applyAlignment="1">
      <alignment horizontal="center" vertical="center" shrinkToFit="1"/>
    </xf>
    <xf numFmtId="49" fontId="16" fillId="0" borderId="2" xfId="2" applyNumberFormat="1" applyFont="1" applyBorder="1" applyAlignment="1">
      <alignment horizontal="center" vertical="center" shrinkToFit="1"/>
    </xf>
    <xf numFmtId="49" fontId="17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0" fontId="12" fillId="0" borderId="5" xfId="0" applyFont="1" applyBorder="1">
      <alignment vertical="center"/>
    </xf>
    <xf numFmtId="49" fontId="12" fillId="0" borderId="5" xfId="0" applyNumberFormat="1" applyFont="1" applyBorder="1">
      <alignment vertical="center"/>
    </xf>
    <xf numFmtId="0" fontId="16" fillId="2" borderId="2" xfId="0" applyFont="1" applyFill="1" applyBorder="1" applyAlignment="1">
      <alignment vertical="center" shrinkToFit="1"/>
    </xf>
    <xf numFmtId="57" fontId="16" fillId="2" borderId="2" xfId="0" applyNumberFormat="1" applyFont="1" applyFill="1" applyBorder="1" applyAlignment="1">
      <alignment vertical="center" shrinkToFit="1"/>
    </xf>
    <xf numFmtId="38" fontId="16" fillId="2" borderId="2" xfId="2" applyFont="1" applyFill="1" applyBorder="1" applyAlignment="1">
      <alignment vertical="center" shrinkToFit="1"/>
    </xf>
    <xf numFmtId="0" fontId="16" fillId="2" borderId="2" xfId="0" applyFont="1" applyFill="1" applyBorder="1" applyAlignment="1">
      <alignment vertical="center" wrapText="1"/>
    </xf>
    <xf numFmtId="38" fontId="16" fillId="2" borderId="2" xfId="2" applyFont="1" applyFill="1" applyBorder="1" applyAlignment="1">
      <alignment vertical="center" wrapText="1"/>
    </xf>
    <xf numFmtId="49" fontId="16" fillId="0" borderId="1" xfId="2" applyNumberFormat="1" applyFont="1" applyBorder="1" applyAlignment="1">
      <alignment vertical="center" shrinkToFit="1"/>
    </xf>
    <xf numFmtId="176" fontId="16" fillId="0" borderId="1" xfId="2" applyNumberFormat="1" applyFont="1" applyBorder="1" applyAlignment="1">
      <alignment vertical="center" shrinkToFit="1"/>
    </xf>
    <xf numFmtId="49" fontId="16" fillId="0" borderId="1" xfId="2" applyNumberFormat="1" applyFont="1" applyBorder="1" applyAlignment="1">
      <alignment horizontal="center" vertical="center" shrinkToFit="1"/>
    </xf>
    <xf numFmtId="177" fontId="16" fillId="0" borderId="1" xfId="2" applyNumberFormat="1" applyFont="1" applyBorder="1" applyAlignment="1">
      <alignment vertical="center" shrinkToFit="1"/>
    </xf>
    <xf numFmtId="0" fontId="16" fillId="2" borderId="1" xfId="0" applyFont="1" applyFill="1" applyBorder="1" applyAlignment="1">
      <alignment vertical="center" wrapText="1"/>
    </xf>
    <xf numFmtId="38" fontId="16" fillId="2" borderId="1" xfId="2" applyFont="1" applyFill="1" applyBorder="1" applyAlignment="1">
      <alignment vertical="center" wrapText="1"/>
    </xf>
    <xf numFmtId="49" fontId="16" fillId="0" borderId="2" xfId="2" applyNumberFormat="1" applyFont="1" applyBorder="1" applyAlignment="1">
      <alignment horizontal="center" vertical="center" wrapText="1" shrinkToFit="1"/>
    </xf>
    <xf numFmtId="49" fontId="16" fillId="2" borderId="2" xfId="2" applyNumberFormat="1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56" fontId="0" fillId="0" borderId="0" xfId="0" applyNumberFormat="1">
      <alignment vertical="center"/>
    </xf>
    <xf numFmtId="38" fontId="19" fillId="0" borderId="2" xfId="2" applyFont="1" applyBorder="1" applyAlignment="1">
      <alignment vertical="center" wrapText="1"/>
    </xf>
    <xf numFmtId="38" fontId="19" fillId="0" borderId="2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9" fillId="0" borderId="6" xfId="0" applyFont="1" applyBorder="1" applyAlignment="1">
      <alignment vertical="center" wrapText="1"/>
    </xf>
    <xf numFmtId="38" fontId="19" fillId="0" borderId="6" xfId="0" applyNumberFormat="1" applyFont="1" applyBorder="1" applyAlignment="1">
      <alignment vertical="center" wrapText="1"/>
    </xf>
    <xf numFmtId="38" fontId="19" fillId="0" borderId="6" xfId="2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38" fontId="19" fillId="0" borderId="14" xfId="0" applyNumberFormat="1" applyFont="1" applyBorder="1" applyAlignment="1">
      <alignment vertical="center" wrapText="1"/>
    </xf>
    <xf numFmtId="38" fontId="19" fillId="0" borderId="14" xfId="2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178" fontId="0" fillId="0" borderId="0" xfId="0" applyNumberFormat="1">
      <alignment vertical="center"/>
    </xf>
    <xf numFmtId="178" fontId="19" fillId="0" borderId="2" xfId="0" applyNumberFormat="1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4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0" fontId="16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38" fontId="4" fillId="0" borderId="16" xfId="0" applyNumberFormat="1" applyFont="1" applyBorder="1" applyAlignment="1">
      <alignment vertical="center" wrapText="1"/>
    </xf>
    <xf numFmtId="38" fontId="19" fillId="2" borderId="2" xfId="2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56" fontId="5" fillId="2" borderId="0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3" fillId="0" borderId="0" xfId="3" applyFont="1" applyAlignment="1">
      <alignment vertical="center" shrinkToFit="1"/>
    </xf>
    <xf numFmtId="0" fontId="23" fillId="0" borderId="0" xfId="3" applyFont="1">
      <alignment vertical="center"/>
    </xf>
    <xf numFmtId="0" fontId="5" fillId="0" borderId="0" xfId="0" applyFont="1" applyFill="1" applyBorder="1" applyAlignment="1">
      <alignment vertical="center" wrapText="1"/>
    </xf>
    <xf numFmtId="56" fontId="5" fillId="0" borderId="0" xfId="0" applyNumberFormat="1" applyFont="1" applyFill="1" applyBorder="1" applyAlignment="1">
      <alignment vertical="center" wrapText="1"/>
    </xf>
    <xf numFmtId="57" fontId="5" fillId="0" borderId="0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38" fontId="19" fillId="3" borderId="2" xfId="2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179" fontId="23" fillId="0" borderId="0" xfId="3" applyNumberFormat="1" applyFont="1">
      <alignment vertical="center"/>
    </xf>
    <xf numFmtId="179" fontId="0" fillId="0" borderId="0" xfId="0" applyNumberFormat="1">
      <alignment vertical="center"/>
    </xf>
    <xf numFmtId="179" fontId="0" fillId="3" borderId="0" xfId="0" applyNumberFormat="1" applyFill="1">
      <alignment vertical="center"/>
    </xf>
    <xf numFmtId="179" fontId="0" fillId="2" borderId="0" xfId="0" applyNumberFormat="1" applyFill="1">
      <alignment vertical="center"/>
    </xf>
    <xf numFmtId="179" fontId="0" fillId="0" borderId="0" xfId="0" applyNumberFormat="1" applyFill="1">
      <alignment vertical="center"/>
    </xf>
    <xf numFmtId="179" fontId="0" fillId="0" borderId="9" xfId="0" applyNumberFormat="1" applyBorder="1">
      <alignment vertical="center"/>
    </xf>
    <xf numFmtId="179" fontId="5" fillId="0" borderId="0" xfId="0" applyNumberFormat="1" applyFont="1" applyFill="1" applyBorder="1" applyAlignment="1">
      <alignment vertical="center" wrapText="1"/>
    </xf>
    <xf numFmtId="179" fontId="0" fillId="0" borderId="0" xfId="0" applyNumberFormat="1" applyBorder="1">
      <alignment vertical="center"/>
    </xf>
    <xf numFmtId="179" fontId="19" fillId="0" borderId="2" xfId="0" applyNumberFormat="1" applyFont="1" applyBorder="1" applyAlignment="1">
      <alignment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vertical="center" wrapText="1"/>
    </xf>
    <xf numFmtId="38" fontId="19" fillId="2" borderId="14" xfId="0" applyNumberFormat="1" applyFont="1" applyFill="1" applyBorder="1" applyAlignment="1">
      <alignment vertical="center" wrapText="1"/>
    </xf>
    <xf numFmtId="38" fontId="19" fillId="2" borderId="14" xfId="2" applyFont="1" applyFill="1" applyBorder="1" applyAlignment="1">
      <alignment vertical="center" wrapText="1"/>
    </xf>
    <xf numFmtId="179" fontId="19" fillId="2" borderId="14" xfId="0" applyNumberFormat="1" applyFont="1" applyFill="1" applyBorder="1" applyAlignment="1">
      <alignment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38" fontId="4" fillId="3" borderId="16" xfId="0" applyNumberFormat="1" applyFont="1" applyFill="1" applyBorder="1" applyAlignment="1">
      <alignment vertical="center" wrapText="1"/>
    </xf>
    <xf numFmtId="179" fontId="4" fillId="3" borderId="17" xfId="0" applyNumberFormat="1" applyFont="1" applyFill="1" applyBorder="1" applyAlignment="1">
      <alignment vertical="center" wrapText="1"/>
    </xf>
    <xf numFmtId="38" fontId="4" fillId="3" borderId="18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38" fontId="19" fillId="0" borderId="2" xfId="2" applyFont="1" applyFill="1" applyBorder="1" applyAlignment="1">
      <alignment vertical="center" wrapText="1"/>
    </xf>
    <xf numFmtId="38" fontId="19" fillId="3" borderId="2" xfId="1" applyFont="1" applyFill="1" applyBorder="1" applyAlignment="1">
      <alignment vertical="center" wrapText="1"/>
    </xf>
    <xf numFmtId="38" fontId="4" fillId="0" borderId="18" xfId="0" applyNumberFormat="1" applyFont="1" applyBorder="1" applyAlignment="1">
      <alignment vertical="center" wrapText="1"/>
    </xf>
    <xf numFmtId="14" fontId="19" fillId="0" borderId="2" xfId="0" applyNumberFormat="1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38" fontId="19" fillId="0" borderId="19" xfId="0" applyNumberFormat="1" applyFont="1" applyBorder="1" applyAlignment="1">
      <alignment vertical="center" wrapText="1"/>
    </xf>
    <xf numFmtId="38" fontId="19" fillId="0" borderId="19" xfId="2" applyFont="1" applyBorder="1" applyAlignment="1">
      <alignment vertical="center" wrapText="1"/>
    </xf>
    <xf numFmtId="57" fontId="16" fillId="0" borderId="2" xfId="2" applyNumberFormat="1" applyFont="1" applyBorder="1" applyAlignment="1">
      <alignment horizontal="center" vertical="center" shrinkToFit="1"/>
    </xf>
    <xf numFmtId="57" fontId="16" fillId="0" borderId="1" xfId="2" applyNumberFormat="1" applyFont="1" applyBorder="1" applyAlignment="1">
      <alignment horizontal="center" vertical="center" shrinkToFit="1"/>
    </xf>
    <xf numFmtId="57" fontId="16" fillId="2" borderId="2" xfId="2" applyNumberFormat="1" applyFont="1" applyFill="1" applyBorder="1" applyAlignment="1">
      <alignment vertical="center" wrapText="1"/>
    </xf>
    <xf numFmtId="57" fontId="16" fillId="2" borderId="2" xfId="0" applyNumberFormat="1" applyFont="1" applyFill="1" applyBorder="1" applyAlignment="1">
      <alignment horizontal="center" vertical="center" wrapText="1"/>
    </xf>
    <xf numFmtId="57" fontId="16" fillId="2" borderId="1" xfId="2" applyNumberFormat="1" applyFont="1" applyFill="1" applyBorder="1" applyAlignment="1">
      <alignment vertical="center" wrapText="1"/>
    </xf>
    <xf numFmtId="57" fontId="16" fillId="2" borderId="1" xfId="0" applyNumberFormat="1" applyFont="1" applyFill="1" applyBorder="1" applyAlignment="1">
      <alignment horizontal="center" vertical="center" wrapText="1"/>
    </xf>
    <xf numFmtId="176" fontId="16" fillId="2" borderId="8" xfId="2" applyNumberFormat="1" applyFont="1" applyFill="1" applyBorder="1" applyAlignment="1">
      <alignment vertical="center" shrinkToFit="1"/>
    </xf>
    <xf numFmtId="176" fontId="16" fillId="2" borderId="2" xfId="2" applyNumberFormat="1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wrapText="1"/>
    </xf>
    <xf numFmtId="49" fontId="16" fillId="2" borderId="8" xfId="2" applyNumberFormat="1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vertical="center" shrinkToFit="1"/>
    </xf>
    <xf numFmtId="38" fontId="16" fillId="2" borderId="8" xfId="2" applyFont="1" applyFill="1" applyBorder="1" applyAlignment="1">
      <alignment horizontal="center" vertical="center" shrinkToFit="1"/>
    </xf>
    <xf numFmtId="57" fontId="16" fillId="2" borderId="8" xfId="0" applyNumberFormat="1" applyFont="1" applyFill="1" applyBorder="1" applyAlignment="1">
      <alignment horizontal="center" vertical="center" shrinkToFit="1"/>
    </xf>
    <xf numFmtId="49" fontId="16" fillId="2" borderId="8" xfId="2" applyNumberFormat="1" applyFont="1" applyFill="1" applyBorder="1" applyAlignment="1">
      <alignment horizontal="center" vertical="center" shrinkToFit="1"/>
    </xf>
    <xf numFmtId="176" fontId="16" fillId="2" borderId="8" xfId="2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vertical="center" wrapText="1"/>
    </xf>
    <xf numFmtId="38" fontId="16" fillId="2" borderId="7" xfId="2" applyFont="1" applyFill="1" applyBorder="1" applyAlignment="1">
      <alignment vertical="center" wrapText="1"/>
    </xf>
    <xf numFmtId="38" fontId="16" fillId="2" borderId="7" xfId="2" applyFont="1" applyFill="1" applyBorder="1" applyAlignment="1">
      <alignment vertical="center" shrinkToFit="1"/>
    </xf>
    <xf numFmtId="49" fontId="16" fillId="2" borderId="7" xfId="0" applyNumberFormat="1" applyFont="1" applyFill="1" applyBorder="1" applyAlignment="1">
      <alignment vertical="center" wrapText="1"/>
    </xf>
    <xf numFmtId="49" fontId="16" fillId="0" borderId="14" xfId="2" applyNumberFormat="1" applyFont="1" applyBorder="1" applyAlignment="1">
      <alignment horizontal="center" vertical="center" shrinkToFit="1"/>
    </xf>
    <xf numFmtId="49" fontId="16" fillId="0" borderId="14" xfId="2" applyNumberFormat="1" applyFont="1" applyBorder="1" applyAlignment="1">
      <alignment vertical="center" shrinkToFit="1"/>
    </xf>
    <xf numFmtId="176" fontId="16" fillId="0" borderId="14" xfId="2" applyNumberFormat="1" applyFont="1" applyBorder="1" applyAlignment="1">
      <alignment vertical="center" shrinkToFit="1"/>
    </xf>
    <xf numFmtId="49" fontId="29" fillId="0" borderId="0" xfId="0" applyNumberFormat="1" applyFont="1" applyBorder="1">
      <alignment vertical="center"/>
    </xf>
    <xf numFmtId="0" fontId="16" fillId="2" borderId="6" xfId="0" applyFont="1" applyFill="1" applyBorder="1" applyAlignment="1">
      <alignment vertical="center" wrapText="1"/>
    </xf>
    <xf numFmtId="38" fontId="16" fillId="2" borderId="6" xfId="2" applyFont="1" applyFill="1" applyBorder="1" applyAlignment="1">
      <alignment vertical="center" wrapText="1"/>
    </xf>
    <xf numFmtId="176" fontId="16" fillId="2" borderId="8" xfId="2" applyNumberFormat="1" applyFont="1" applyFill="1" applyBorder="1" applyAlignment="1">
      <alignment horizontal="right" vertical="center" shrinkToFit="1"/>
    </xf>
    <xf numFmtId="38" fontId="16" fillId="2" borderId="2" xfId="2" applyFont="1" applyFill="1" applyBorder="1" applyAlignment="1">
      <alignment horizontal="right" vertical="center" shrinkToFit="1"/>
    </xf>
    <xf numFmtId="38" fontId="16" fillId="2" borderId="2" xfId="2" applyFont="1" applyFill="1" applyBorder="1" applyAlignment="1">
      <alignment horizontal="right" vertical="center" wrapText="1"/>
    </xf>
    <xf numFmtId="38" fontId="16" fillId="2" borderId="6" xfId="2" applyFont="1" applyFill="1" applyBorder="1" applyAlignment="1">
      <alignment horizontal="right" vertical="center" wrapText="1"/>
    </xf>
    <xf numFmtId="38" fontId="16" fillId="2" borderId="1" xfId="2" applyFont="1" applyFill="1" applyBorder="1" applyAlignment="1">
      <alignment horizontal="right" vertical="center" wrapText="1"/>
    </xf>
    <xf numFmtId="38" fontId="16" fillId="2" borderId="22" xfId="2" applyFont="1" applyFill="1" applyBorder="1" applyAlignment="1">
      <alignment vertical="center" wrapText="1"/>
    </xf>
    <xf numFmtId="176" fontId="16" fillId="2" borderId="1" xfId="2" applyNumberFormat="1" applyFont="1" applyFill="1" applyBorder="1" applyAlignment="1">
      <alignment vertical="center" shrinkToFit="1"/>
    </xf>
    <xf numFmtId="0" fontId="11" fillId="0" borderId="9" xfId="0" applyFont="1" applyBorder="1" applyAlignment="1">
      <alignment vertical="center" wrapText="1"/>
    </xf>
    <xf numFmtId="49" fontId="18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34" fillId="0" borderId="0" xfId="0" applyNumberFormat="1" applyFont="1" applyAlignment="1">
      <alignment horizontal="right" vertical="center"/>
    </xf>
    <xf numFmtId="49" fontId="16" fillId="2" borderId="6" xfId="2" applyNumberFormat="1" applyFont="1" applyFill="1" applyBorder="1" applyAlignment="1">
      <alignment horizontal="center" vertical="center" wrapText="1" shrinkToFit="1"/>
    </xf>
    <xf numFmtId="49" fontId="16" fillId="2" borderId="8" xfId="2" applyNumberFormat="1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38" fontId="16" fillId="2" borderId="6" xfId="2" applyFont="1" applyFill="1" applyBorder="1" applyAlignment="1">
      <alignment horizontal="center" vertical="center" shrinkToFit="1"/>
    </xf>
    <xf numFmtId="38" fontId="16" fillId="2" borderId="8" xfId="2" applyFont="1" applyFill="1" applyBorder="1" applyAlignment="1">
      <alignment horizontal="center" vertical="center" shrinkToFit="1"/>
    </xf>
    <xf numFmtId="57" fontId="16" fillId="2" borderId="6" xfId="0" applyNumberFormat="1" applyFont="1" applyFill="1" applyBorder="1" applyAlignment="1">
      <alignment horizontal="center" vertical="center" shrinkToFit="1"/>
    </xf>
    <xf numFmtId="57" fontId="16" fillId="2" borderId="8" xfId="0" applyNumberFormat="1" applyFont="1" applyFill="1" applyBorder="1" applyAlignment="1">
      <alignment horizontal="center" vertical="center" shrinkToFit="1"/>
    </xf>
    <xf numFmtId="49" fontId="16" fillId="2" borderId="6" xfId="2" applyNumberFormat="1" applyFont="1" applyFill="1" applyBorder="1" applyAlignment="1">
      <alignment horizontal="center" vertical="center" shrinkToFit="1"/>
    </xf>
    <xf numFmtId="49" fontId="16" fillId="2" borderId="8" xfId="2" applyNumberFormat="1" applyFont="1" applyFill="1" applyBorder="1" applyAlignment="1">
      <alignment horizontal="center" vertical="center" shrinkToFit="1"/>
    </xf>
    <xf numFmtId="176" fontId="16" fillId="2" borderId="6" xfId="2" applyNumberFormat="1" applyFont="1" applyFill="1" applyBorder="1" applyAlignment="1">
      <alignment horizontal="center" vertical="center" shrinkToFit="1"/>
    </xf>
    <xf numFmtId="176" fontId="16" fillId="2" borderId="8" xfId="2" applyNumberFormat="1" applyFont="1" applyFill="1" applyBorder="1" applyAlignment="1">
      <alignment horizontal="center" vertical="center" shrinkToFit="1"/>
    </xf>
    <xf numFmtId="176" fontId="16" fillId="2" borderId="3" xfId="2" applyNumberFormat="1" applyFont="1" applyFill="1" applyBorder="1" applyAlignment="1">
      <alignment horizontal="center" vertical="center" shrinkToFit="1"/>
    </xf>
    <xf numFmtId="176" fontId="16" fillId="2" borderId="10" xfId="2" applyNumberFormat="1" applyFont="1" applyFill="1" applyBorder="1" applyAlignment="1">
      <alignment horizontal="center" vertical="center" shrinkToFit="1"/>
    </xf>
    <xf numFmtId="176" fontId="16" fillId="2" borderId="12" xfId="2" applyNumberFormat="1" applyFont="1" applyFill="1" applyBorder="1" applyAlignment="1">
      <alignment horizontal="center" vertical="center" shrinkToFit="1"/>
    </xf>
    <xf numFmtId="176" fontId="16" fillId="2" borderId="13" xfId="2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49" fontId="16" fillId="0" borderId="6" xfId="2" applyNumberFormat="1" applyFont="1" applyBorder="1" applyAlignment="1">
      <alignment horizontal="center" vertical="center" shrinkToFit="1"/>
    </xf>
    <xf numFmtId="49" fontId="16" fillId="0" borderId="8" xfId="2" applyNumberFormat="1" applyFont="1" applyBorder="1" applyAlignment="1">
      <alignment horizontal="center" vertical="center" shrinkToFit="1"/>
    </xf>
    <xf numFmtId="49" fontId="16" fillId="0" borderId="6" xfId="2" applyNumberFormat="1" applyFont="1" applyBorder="1" applyAlignment="1">
      <alignment horizontal="center" vertical="center" wrapText="1" shrinkToFit="1"/>
    </xf>
    <xf numFmtId="49" fontId="16" fillId="0" borderId="8" xfId="2" applyNumberFormat="1" applyFont="1" applyBorder="1" applyAlignment="1">
      <alignment horizontal="center" vertical="center" wrapText="1" shrinkToFit="1"/>
    </xf>
    <xf numFmtId="176" fontId="16" fillId="0" borderId="6" xfId="2" applyNumberFormat="1" applyFont="1" applyBorder="1" applyAlignment="1">
      <alignment horizontal="center" vertical="center" shrinkToFit="1"/>
    </xf>
    <xf numFmtId="176" fontId="16" fillId="0" borderId="8" xfId="2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3" fontId="19" fillId="0" borderId="6" xfId="0" applyNumberFormat="1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center" vertical="center" wrapText="1"/>
    </xf>
    <xf numFmtId="57" fontId="24" fillId="2" borderId="6" xfId="3" applyNumberFormat="1" applyFont="1" applyFill="1" applyBorder="1" applyAlignment="1">
      <alignment horizontal="center" vertical="center"/>
    </xf>
    <xf numFmtId="57" fontId="24" fillId="2" borderId="8" xfId="3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38" fontId="19" fillId="0" borderId="6" xfId="0" applyNumberFormat="1" applyFont="1" applyBorder="1" applyAlignment="1">
      <alignment horizontal="center" vertical="center" wrapText="1"/>
    </xf>
    <xf numFmtId="38" fontId="19" fillId="0" borderId="8" xfId="0" applyNumberFormat="1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8" fontId="6" fillId="2" borderId="0" xfId="2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9" fontId="8" fillId="0" borderId="11" xfId="0" applyNumberFormat="1" applyFont="1" applyBorder="1" applyAlignment="1">
      <alignment horizontal="center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179" fontId="8" fillId="0" borderId="13" xfId="0" applyNumberFormat="1" applyFont="1" applyBorder="1" applyAlignment="1">
      <alignment horizontal="center" vertical="center" wrapText="1"/>
    </xf>
  </cellXfs>
  <cellStyles count="4">
    <cellStyle name="桁区切り" xfId="2" builtinId="6"/>
    <cellStyle name="桁区切り 2" xfId="1" xr:uid="{00000000-0005-0000-0000-000001000000}"/>
    <cellStyle name="標準" xfId="0" builtinId="0"/>
    <cellStyle name="標準_補給試算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66676</xdr:colOff>
      <xdr:row>19</xdr:row>
      <xdr:rowOff>28575</xdr:rowOff>
    </xdr:from>
    <xdr:to>
      <xdr:col>18</xdr:col>
      <xdr:colOff>180976</xdr:colOff>
      <xdr:row>25</xdr:row>
      <xdr:rowOff>161925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72501" y="3800475"/>
          <a:ext cx="11430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95251</xdr:colOff>
      <xdr:row>27</xdr:row>
      <xdr:rowOff>9525</xdr:rowOff>
    </xdr:from>
    <xdr:to>
      <xdr:col>18</xdr:col>
      <xdr:colOff>209551</xdr:colOff>
      <xdr:row>34</xdr:row>
      <xdr:rowOff>15875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915401" y="5724525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92076</xdr:colOff>
      <xdr:row>35</xdr:row>
      <xdr:rowOff>53975</xdr:rowOff>
    </xdr:from>
    <xdr:to>
      <xdr:col>18</xdr:col>
      <xdr:colOff>206376</xdr:colOff>
      <xdr:row>41</xdr:row>
      <xdr:rowOff>187325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912226" y="7673975"/>
          <a:ext cx="114300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104776</xdr:colOff>
      <xdr:row>43</xdr:row>
      <xdr:rowOff>19050</xdr:rowOff>
    </xdr:from>
    <xdr:to>
      <xdr:col>18</xdr:col>
      <xdr:colOff>219076</xdr:colOff>
      <xdr:row>50</xdr:row>
      <xdr:rowOff>25400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924926" y="9544050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51</xdr:row>
      <xdr:rowOff>28575</xdr:rowOff>
    </xdr:from>
    <xdr:to>
      <xdr:col>18</xdr:col>
      <xdr:colOff>180976</xdr:colOff>
      <xdr:row>57</xdr:row>
      <xdr:rowOff>161925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72501" y="3800475"/>
          <a:ext cx="11430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95251</xdr:colOff>
      <xdr:row>58</xdr:row>
      <xdr:rowOff>219075</xdr:rowOff>
    </xdr:from>
    <xdr:to>
      <xdr:col>18</xdr:col>
      <xdr:colOff>209551</xdr:colOff>
      <xdr:row>65</xdr:row>
      <xdr:rowOff>225425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915401" y="13315950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67</xdr:row>
      <xdr:rowOff>28575</xdr:rowOff>
    </xdr:from>
    <xdr:to>
      <xdr:col>18</xdr:col>
      <xdr:colOff>180976</xdr:colOff>
      <xdr:row>73</xdr:row>
      <xdr:rowOff>161925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72501" y="8220075"/>
          <a:ext cx="114300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75</xdr:row>
      <xdr:rowOff>28575</xdr:rowOff>
    </xdr:from>
    <xdr:to>
      <xdr:col>18</xdr:col>
      <xdr:colOff>180976</xdr:colOff>
      <xdr:row>82</xdr:row>
      <xdr:rowOff>34925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886826" y="17173575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83</xdr:row>
      <xdr:rowOff>28575</xdr:rowOff>
    </xdr:from>
    <xdr:to>
      <xdr:col>18</xdr:col>
      <xdr:colOff>180976</xdr:colOff>
      <xdr:row>89</xdr:row>
      <xdr:rowOff>161925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572501" y="16792575"/>
          <a:ext cx="114300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104776</xdr:colOff>
      <xdr:row>91</xdr:row>
      <xdr:rowOff>0</xdr:rowOff>
    </xdr:from>
    <xdr:to>
      <xdr:col>18</xdr:col>
      <xdr:colOff>219076</xdr:colOff>
      <xdr:row>98</xdr:row>
      <xdr:rowOff>6350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924926" y="20955000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99</xdr:row>
      <xdr:rowOff>28575</xdr:rowOff>
    </xdr:from>
    <xdr:to>
      <xdr:col>18</xdr:col>
      <xdr:colOff>180976</xdr:colOff>
      <xdr:row>105</xdr:row>
      <xdr:rowOff>161925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572501" y="21078825"/>
          <a:ext cx="114300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V62"/>
  <sheetViews>
    <sheetView tabSelected="1" workbookViewId="0">
      <selection activeCell="M5" sqref="M5"/>
    </sheetView>
  </sheetViews>
  <sheetFormatPr defaultRowHeight="13"/>
  <cols>
    <col min="1" max="1" width="2" customWidth="1"/>
    <col min="2" max="2" width="7.7265625" customWidth="1"/>
    <col min="3" max="4" width="7.6328125" customWidth="1"/>
    <col min="5" max="5" width="5.453125" customWidth="1"/>
    <col min="6" max="7" width="7.6328125" customWidth="1"/>
    <col min="8" max="8" width="6.6328125" customWidth="1"/>
    <col min="9" max="9" width="6" customWidth="1"/>
    <col min="10" max="10" width="7.36328125" customWidth="1"/>
    <col min="11" max="11" width="9.453125" customWidth="1"/>
    <col min="12" max="12" width="4.7265625" customWidth="1"/>
    <col min="13" max="13" width="9.453125" customWidth="1"/>
    <col min="14" max="14" width="11.453125" bestFit="1" customWidth="1"/>
    <col min="15" max="16" width="8.90625" customWidth="1"/>
    <col min="17" max="17" width="9" customWidth="1"/>
    <col min="18" max="18" width="2.453125" customWidth="1"/>
    <col min="19" max="19" width="7.7265625" customWidth="1"/>
    <col min="20" max="20" width="11.90625" customWidth="1"/>
    <col min="21" max="21" width="11.453125" style="71" customWidth="1"/>
  </cols>
  <sheetData>
    <row r="1" spans="1:22" ht="15.75" customHeight="1">
      <c r="P1" s="166" t="s">
        <v>27</v>
      </c>
      <c r="Q1" s="166"/>
      <c r="R1" s="166"/>
    </row>
    <row r="2" spans="1:22" ht="15.75" customHeight="1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22" ht="13" customHeight="1">
      <c r="A3" s="17"/>
      <c r="B3" s="17" t="s">
        <v>89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34"/>
    </row>
    <row r="4" spans="1:22" ht="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35"/>
      <c r="S4" s="51"/>
    </row>
    <row r="5" spans="1:22" ht="21.75" customHeight="1">
      <c r="A5" s="62" t="s">
        <v>73</v>
      </c>
      <c r="B5" s="62"/>
      <c r="C5" s="62"/>
      <c r="S5" s="51"/>
    </row>
    <row r="6" spans="1:22" ht="15.75" customHeight="1">
      <c r="A6" s="62"/>
      <c r="B6" s="62"/>
      <c r="C6" s="62"/>
    </row>
    <row r="7" spans="1:22" ht="21" customHeight="1">
      <c r="A7" s="83"/>
      <c r="B7" s="84"/>
      <c r="C7" s="8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73" t="s">
        <v>74</v>
      </c>
      <c r="Q7" s="173"/>
      <c r="R7" s="6"/>
      <c r="S7" s="1"/>
    </row>
    <row r="8" spans="1:22" ht="14">
      <c r="A8" s="196" t="s">
        <v>34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51"/>
      <c r="M8" s="139"/>
      <c r="N8" s="51" t="s">
        <v>43</v>
      </c>
      <c r="O8" s="85"/>
      <c r="P8" s="139"/>
      <c r="Q8" s="51" t="s">
        <v>44</v>
      </c>
      <c r="R8" s="11"/>
      <c r="S8" s="1"/>
    </row>
    <row r="9" spans="1:22" ht="14">
      <c r="A9" s="7"/>
      <c r="B9" s="81" t="s">
        <v>32</v>
      </c>
      <c r="C9" s="200"/>
      <c r="D9" s="200"/>
      <c r="E9" s="200"/>
      <c r="F9" s="200"/>
      <c r="G9" s="107"/>
      <c r="H9" s="201" t="s">
        <v>33</v>
      </c>
      <c r="I9" s="201"/>
      <c r="J9" s="51"/>
      <c r="K9" s="51"/>
      <c r="L9" s="51" t="s">
        <v>47</v>
      </c>
      <c r="M9" s="82">
        <v>42005</v>
      </c>
      <c r="N9" s="61" t="s">
        <v>46</v>
      </c>
      <c r="O9" s="82">
        <v>42185</v>
      </c>
      <c r="P9" s="82"/>
      <c r="Q9" s="51" t="s">
        <v>48</v>
      </c>
      <c r="R9" s="11"/>
      <c r="S9" s="1"/>
    </row>
    <row r="10" spans="1:22" ht="14">
      <c r="A10" s="86"/>
      <c r="B10" s="87"/>
      <c r="C10" s="8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  <c r="S10" s="2"/>
    </row>
    <row r="11" spans="1:22" ht="13" customHeight="1">
      <c r="A11" s="7"/>
      <c r="B11" s="176" t="s">
        <v>1</v>
      </c>
      <c r="C11" s="193" t="s">
        <v>35</v>
      </c>
      <c r="D11" s="193" t="s">
        <v>28</v>
      </c>
      <c r="E11" s="193" t="s">
        <v>36</v>
      </c>
      <c r="F11" s="193" t="s">
        <v>13</v>
      </c>
      <c r="G11" s="176" t="s">
        <v>37</v>
      </c>
      <c r="H11" s="177"/>
      <c r="I11" s="193" t="s">
        <v>38</v>
      </c>
      <c r="J11" s="193" t="s">
        <v>39</v>
      </c>
      <c r="K11" s="193" t="s">
        <v>40</v>
      </c>
      <c r="L11" s="193" t="s">
        <v>41</v>
      </c>
      <c r="M11" s="193" t="s">
        <v>30</v>
      </c>
      <c r="N11" s="193" t="s">
        <v>42</v>
      </c>
      <c r="O11" s="203" t="s">
        <v>87</v>
      </c>
      <c r="P11" s="176" t="s">
        <v>3</v>
      </c>
      <c r="Q11" s="177"/>
      <c r="R11" s="12"/>
      <c r="S11" s="3"/>
    </row>
    <row r="12" spans="1:22" ht="13" customHeight="1">
      <c r="A12" s="7"/>
      <c r="B12" s="178"/>
      <c r="C12" s="194"/>
      <c r="D12" s="194"/>
      <c r="E12" s="194"/>
      <c r="F12" s="194"/>
      <c r="G12" s="178"/>
      <c r="H12" s="179"/>
      <c r="I12" s="194"/>
      <c r="J12" s="194"/>
      <c r="K12" s="194"/>
      <c r="L12" s="194"/>
      <c r="M12" s="194"/>
      <c r="N12" s="194"/>
      <c r="O12" s="204"/>
      <c r="P12" s="178"/>
      <c r="Q12" s="179"/>
      <c r="R12" s="12"/>
      <c r="S12" s="3"/>
    </row>
    <row r="13" spans="1:22" ht="13" customHeight="1">
      <c r="A13" s="7"/>
      <c r="B13" s="178"/>
      <c r="C13" s="194"/>
      <c r="D13" s="194"/>
      <c r="E13" s="194"/>
      <c r="F13" s="194"/>
      <c r="G13" s="178"/>
      <c r="H13" s="179"/>
      <c r="I13" s="194"/>
      <c r="J13" s="194"/>
      <c r="K13" s="194"/>
      <c r="L13" s="194"/>
      <c r="M13" s="194"/>
      <c r="N13" s="194"/>
      <c r="O13" s="204"/>
      <c r="P13" s="178"/>
      <c r="Q13" s="179"/>
      <c r="R13" s="12"/>
      <c r="S13" s="3"/>
    </row>
    <row r="14" spans="1:22" ht="13" customHeight="1">
      <c r="A14" s="7"/>
      <c r="B14" s="178"/>
      <c r="C14" s="195"/>
      <c r="D14" s="195"/>
      <c r="E14" s="195"/>
      <c r="F14" s="195"/>
      <c r="G14" s="180"/>
      <c r="H14" s="181"/>
      <c r="I14" s="195"/>
      <c r="J14" s="195"/>
      <c r="K14" s="195"/>
      <c r="L14" s="195"/>
      <c r="M14" s="195"/>
      <c r="N14" s="195"/>
      <c r="O14" s="205"/>
      <c r="P14" s="180"/>
      <c r="Q14" s="181"/>
      <c r="R14" s="13"/>
      <c r="S14" s="53"/>
      <c r="U14" s="71" t="s">
        <v>45</v>
      </c>
    </row>
    <row r="15" spans="1:22" ht="18.75" customHeight="1">
      <c r="A15" s="7"/>
      <c r="B15" s="191"/>
      <c r="C15" s="188" t="s">
        <v>2</v>
      </c>
      <c r="D15" s="189" t="s">
        <v>4</v>
      </c>
      <c r="E15" s="189" t="s">
        <v>5</v>
      </c>
      <c r="F15" s="189" t="s">
        <v>6</v>
      </c>
      <c r="G15" s="118" t="s">
        <v>71</v>
      </c>
      <c r="H15" s="189" t="s">
        <v>4</v>
      </c>
      <c r="I15" s="189" t="s">
        <v>4</v>
      </c>
      <c r="J15" s="189" t="s">
        <v>4</v>
      </c>
      <c r="K15" s="189" t="s">
        <v>4</v>
      </c>
      <c r="L15" s="189" t="s">
        <v>7</v>
      </c>
      <c r="M15" s="189" t="s">
        <v>4</v>
      </c>
      <c r="N15" s="189" t="s">
        <v>8</v>
      </c>
      <c r="O15" s="189" t="s">
        <v>8</v>
      </c>
      <c r="P15" s="167"/>
      <c r="Q15" s="168"/>
      <c r="R15" s="14"/>
      <c r="S15" s="70"/>
      <c r="T15" s="74">
        <v>45658</v>
      </c>
      <c r="U15" s="75">
        <v>45672</v>
      </c>
      <c r="V15">
        <f t="shared" ref="V15:V21" si="0">U15-T15</f>
        <v>14</v>
      </c>
    </row>
    <row r="16" spans="1:22" ht="18.75" customHeight="1">
      <c r="A16" s="7"/>
      <c r="B16" s="192"/>
      <c r="C16" s="175"/>
      <c r="D16" s="190"/>
      <c r="E16" s="190"/>
      <c r="F16" s="190"/>
      <c r="G16" s="118" t="s">
        <v>72</v>
      </c>
      <c r="H16" s="190"/>
      <c r="I16" s="190"/>
      <c r="J16" s="190"/>
      <c r="K16" s="190"/>
      <c r="L16" s="190"/>
      <c r="M16" s="190"/>
      <c r="N16" s="190"/>
      <c r="O16" s="190"/>
      <c r="P16" s="169"/>
      <c r="Q16" s="170"/>
      <c r="R16" s="14"/>
      <c r="S16" s="70"/>
      <c r="T16" s="73">
        <f t="shared" ref="T16:T21" si="1">U15</f>
        <v>45672</v>
      </c>
      <c r="U16" s="75">
        <v>45703</v>
      </c>
      <c r="V16">
        <f t="shared" si="0"/>
        <v>31</v>
      </c>
    </row>
    <row r="17" spans="1:22" ht="18.75" customHeight="1">
      <c r="A17" s="7"/>
      <c r="B17" s="187"/>
      <c r="C17" s="186"/>
      <c r="D17" s="186"/>
      <c r="E17" s="186"/>
      <c r="F17" s="186"/>
      <c r="G17" s="123" t="s">
        <v>71</v>
      </c>
      <c r="H17" s="124"/>
      <c r="I17" s="188"/>
      <c r="J17" s="188"/>
      <c r="K17" s="188"/>
      <c r="L17" s="188"/>
      <c r="M17" s="188"/>
      <c r="N17" s="188"/>
      <c r="O17" s="188"/>
      <c r="P17" s="167"/>
      <c r="Q17" s="168"/>
      <c r="R17" s="14"/>
      <c r="S17" s="70"/>
      <c r="T17" s="73">
        <f t="shared" si="1"/>
        <v>45703</v>
      </c>
      <c r="U17" s="75">
        <v>45731</v>
      </c>
      <c r="V17">
        <f t="shared" si="0"/>
        <v>28</v>
      </c>
    </row>
    <row r="18" spans="1:22" ht="18.75" customHeight="1">
      <c r="A18" s="7"/>
      <c r="B18" s="183"/>
      <c r="C18" s="185"/>
      <c r="D18" s="185"/>
      <c r="E18" s="185"/>
      <c r="F18" s="185"/>
      <c r="G18" s="123" t="s">
        <v>72</v>
      </c>
      <c r="H18" s="125"/>
      <c r="I18" s="175"/>
      <c r="J18" s="175"/>
      <c r="K18" s="175"/>
      <c r="L18" s="175"/>
      <c r="M18" s="175"/>
      <c r="N18" s="175"/>
      <c r="O18" s="175"/>
      <c r="P18" s="169"/>
      <c r="Q18" s="170"/>
      <c r="R18" s="15"/>
      <c r="S18" s="70"/>
      <c r="T18" s="73">
        <f t="shared" si="1"/>
        <v>45731</v>
      </c>
      <c r="U18" s="75">
        <v>45762</v>
      </c>
      <c r="V18">
        <f t="shared" si="0"/>
        <v>31</v>
      </c>
    </row>
    <row r="19" spans="1:22" ht="18.75" customHeight="1">
      <c r="A19" s="7"/>
      <c r="B19" s="57"/>
      <c r="C19" s="57"/>
      <c r="D19" s="57"/>
      <c r="E19" s="57"/>
      <c r="F19" s="57"/>
      <c r="G19" s="57"/>
      <c r="H19" s="57"/>
      <c r="I19" s="80">
        <v>10000</v>
      </c>
      <c r="J19" s="57">
        <v>0</v>
      </c>
      <c r="K19" s="60">
        <f>I19-J19</f>
        <v>10000</v>
      </c>
      <c r="L19" s="57">
        <f>V15</f>
        <v>14</v>
      </c>
      <c r="M19" s="59">
        <f>K19*L19</f>
        <v>140000</v>
      </c>
      <c r="N19" s="57"/>
      <c r="O19" s="57"/>
      <c r="P19" s="122">
        <f>T15</f>
        <v>45658</v>
      </c>
      <c r="Q19" s="72">
        <f>U15-1</f>
        <v>45671</v>
      </c>
      <c r="R19" s="15"/>
      <c r="S19" s="70"/>
      <c r="T19" s="73">
        <f t="shared" si="1"/>
        <v>45762</v>
      </c>
      <c r="U19" s="75">
        <v>45792</v>
      </c>
      <c r="V19">
        <f t="shared" si="0"/>
        <v>30</v>
      </c>
    </row>
    <row r="20" spans="1:22" ht="18.75" customHeight="1">
      <c r="A20" s="7"/>
      <c r="B20" s="57"/>
      <c r="C20" s="57"/>
      <c r="D20" s="57"/>
      <c r="E20" s="57"/>
      <c r="F20" s="57"/>
      <c r="G20" s="57"/>
      <c r="H20" s="57">
        <v>100</v>
      </c>
      <c r="I20" s="60">
        <f t="shared" ref="I20:I25" si="2">I19-H20</f>
        <v>9900</v>
      </c>
      <c r="J20" s="57">
        <v>0</v>
      </c>
      <c r="K20" s="60">
        <f t="shared" ref="K20:K25" si="3">I20-J20</f>
        <v>9900</v>
      </c>
      <c r="L20" s="57">
        <f t="shared" ref="L20:L25" si="4">V16</f>
        <v>31</v>
      </c>
      <c r="M20" s="59">
        <f t="shared" ref="M20:M25" si="5">K20*L20</f>
        <v>306900</v>
      </c>
      <c r="N20" s="57"/>
      <c r="O20" s="57"/>
      <c r="P20" s="122">
        <f t="shared" ref="P20:P25" si="6">T16</f>
        <v>45672</v>
      </c>
      <c r="Q20" s="72">
        <f t="shared" ref="Q20:Q25" si="7">U16-1</f>
        <v>45702</v>
      </c>
      <c r="R20" s="15"/>
      <c r="S20" s="70"/>
      <c r="T20" s="73">
        <f t="shared" si="1"/>
        <v>45792</v>
      </c>
      <c r="U20" s="75">
        <v>45823</v>
      </c>
      <c r="V20">
        <f t="shared" si="0"/>
        <v>31</v>
      </c>
    </row>
    <row r="21" spans="1:22" ht="18.75" customHeight="1">
      <c r="A21" s="7"/>
      <c r="B21" s="57"/>
      <c r="C21" s="57"/>
      <c r="D21" s="57"/>
      <c r="E21" s="57"/>
      <c r="F21" s="57"/>
      <c r="G21" s="57"/>
      <c r="H21" s="57">
        <v>100</v>
      </c>
      <c r="I21" s="60">
        <f t="shared" si="2"/>
        <v>9800</v>
      </c>
      <c r="J21" s="57">
        <v>0</v>
      </c>
      <c r="K21" s="60">
        <f t="shared" si="3"/>
        <v>9800</v>
      </c>
      <c r="L21" s="57">
        <f t="shared" si="4"/>
        <v>28</v>
      </c>
      <c r="M21" s="59">
        <f t="shared" si="5"/>
        <v>274400</v>
      </c>
      <c r="N21" s="57"/>
      <c r="O21" s="57"/>
      <c r="P21" s="122">
        <f t="shared" si="6"/>
        <v>45703</v>
      </c>
      <c r="Q21" s="72">
        <f t="shared" si="7"/>
        <v>45730</v>
      </c>
      <c r="R21" s="15"/>
      <c r="S21" s="53"/>
      <c r="T21" s="73">
        <f t="shared" si="1"/>
        <v>45823</v>
      </c>
      <c r="U21" s="75">
        <v>45839</v>
      </c>
      <c r="V21">
        <f t="shared" si="0"/>
        <v>16</v>
      </c>
    </row>
    <row r="22" spans="1:22" ht="18.75" customHeight="1">
      <c r="A22" s="7"/>
      <c r="B22" s="57"/>
      <c r="C22" s="57"/>
      <c r="D22" s="57"/>
      <c r="E22" s="57"/>
      <c r="F22" s="57"/>
      <c r="G22" s="57"/>
      <c r="H22" s="57">
        <v>100</v>
      </c>
      <c r="I22" s="60">
        <f t="shared" si="2"/>
        <v>9700</v>
      </c>
      <c r="J22" s="57">
        <v>0</v>
      </c>
      <c r="K22" s="60">
        <f t="shared" si="3"/>
        <v>9700</v>
      </c>
      <c r="L22" s="57">
        <f t="shared" si="4"/>
        <v>31</v>
      </c>
      <c r="M22" s="59">
        <f t="shared" si="5"/>
        <v>300700</v>
      </c>
      <c r="N22" s="57"/>
      <c r="O22" s="57"/>
      <c r="P22" s="122">
        <f t="shared" si="6"/>
        <v>45731</v>
      </c>
      <c r="Q22" s="72">
        <f t="shared" si="7"/>
        <v>45761</v>
      </c>
      <c r="R22" s="15"/>
      <c r="S22" s="53"/>
      <c r="T22" s="58"/>
      <c r="V22">
        <f>SUM(V15:V21)</f>
        <v>181</v>
      </c>
    </row>
    <row r="23" spans="1:22" ht="13" customHeight="1">
      <c r="A23" s="7"/>
      <c r="B23" s="57"/>
      <c r="C23" s="57"/>
      <c r="D23" s="57"/>
      <c r="E23" s="57"/>
      <c r="F23" s="57"/>
      <c r="G23" s="57"/>
      <c r="H23" s="57">
        <v>100</v>
      </c>
      <c r="I23" s="60">
        <f t="shared" si="2"/>
        <v>9600</v>
      </c>
      <c r="J23" s="57">
        <v>0</v>
      </c>
      <c r="K23" s="60">
        <f t="shared" si="3"/>
        <v>9600</v>
      </c>
      <c r="L23" s="57">
        <f t="shared" si="4"/>
        <v>30</v>
      </c>
      <c r="M23" s="59">
        <f t="shared" si="5"/>
        <v>288000</v>
      </c>
      <c r="N23" s="57"/>
      <c r="O23" s="57"/>
      <c r="P23" s="122">
        <f t="shared" si="6"/>
        <v>45762</v>
      </c>
      <c r="Q23" s="72">
        <f t="shared" si="7"/>
        <v>45791</v>
      </c>
      <c r="R23" s="15"/>
      <c r="S23" s="3"/>
    </row>
    <row r="24" spans="1:22" ht="13" customHeight="1">
      <c r="A24" s="7"/>
      <c r="B24" s="57"/>
      <c r="C24" s="57"/>
      <c r="D24" s="57"/>
      <c r="E24" s="57"/>
      <c r="F24" s="57"/>
      <c r="G24" s="57"/>
      <c r="H24" s="57">
        <v>100</v>
      </c>
      <c r="I24" s="60">
        <f t="shared" si="2"/>
        <v>9500</v>
      </c>
      <c r="J24" s="57">
        <v>0</v>
      </c>
      <c r="K24" s="60">
        <f t="shared" si="3"/>
        <v>9500</v>
      </c>
      <c r="L24" s="57">
        <f t="shared" si="4"/>
        <v>31</v>
      </c>
      <c r="M24" s="59">
        <f t="shared" si="5"/>
        <v>294500</v>
      </c>
      <c r="N24" s="57"/>
      <c r="O24" s="57"/>
      <c r="P24" s="122">
        <f t="shared" si="6"/>
        <v>45792</v>
      </c>
      <c r="Q24" s="72">
        <f t="shared" si="7"/>
        <v>45822</v>
      </c>
      <c r="R24" s="15"/>
      <c r="S24" s="106"/>
      <c r="U24" s="71" t="s">
        <v>45</v>
      </c>
    </row>
    <row r="25" spans="1:22" ht="18.75" customHeight="1" thickBot="1">
      <c r="A25" s="7"/>
      <c r="B25" s="63"/>
      <c r="C25" s="63"/>
      <c r="D25" s="63"/>
      <c r="E25" s="63"/>
      <c r="F25" s="63"/>
      <c r="G25" s="63"/>
      <c r="H25" s="63">
        <v>100</v>
      </c>
      <c r="I25" s="64">
        <f t="shared" si="2"/>
        <v>9400</v>
      </c>
      <c r="J25" s="63">
        <v>0</v>
      </c>
      <c r="K25" s="64">
        <f t="shared" si="3"/>
        <v>9400</v>
      </c>
      <c r="L25" s="57">
        <f t="shared" si="4"/>
        <v>16</v>
      </c>
      <c r="M25" s="65">
        <f t="shared" si="5"/>
        <v>150400</v>
      </c>
      <c r="N25" s="63"/>
      <c r="O25" s="63"/>
      <c r="P25" s="122">
        <f t="shared" si="6"/>
        <v>45823</v>
      </c>
      <c r="Q25" s="72">
        <f t="shared" si="7"/>
        <v>45838</v>
      </c>
      <c r="R25" s="15"/>
      <c r="S25" s="70"/>
      <c r="T25" s="74">
        <v>45658</v>
      </c>
      <c r="U25" s="75">
        <v>45687</v>
      </c>
      <c r="V25">
        <f t="shared" ref="V25:V31" si="8">U25-T25</f>
        <v>29</v>
      </c>
    </row>
    <row r="26" spans="1:22" ht="18.75" customHeight="1" thickTop="1" thickBot="1">
      <c r="A26" s="7"/>
      <c r="B26" s="127" t="s">
        <v>29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9">
        <f>SUM(M19:M25)</f>
        <v>1754900</v>
      </c>
      <c r="N26" s="130">
        <f>ROUNDDOWN(M26*1000/365,0)</f>
        <v>4807945</v>
      </c>
      <c r="O26" s="130">
        <f>ROUNDDOWN(N26*0.005,0)</f>
        <v>24039</v>
      </c>
      <c r="P26" s="130"/>
      <c r="Q26" s="128"/>
      <c r="R26" s="15"/>
      <c r="S26" s="70"/>
      <c r="T26" s="73">
        <f t="shared" ref="T26:T31" si="9">U25</f>
        <v>45687</v>
      </c>
      <c r="U26" s="75">
        <v>45716</v>
      </c>
      <c r="V26">
        <f t="shared" si="8"/>
        <v>29</v>
      </c>
    </row>
    <row r="27" spans="1:22" ht="18.75" customHeight="1">
      <c r="A27" s="7"/>
      <c r="B27" s="182"/>
      <c r="C27" s="184"/>
      <c r="D27" s="184"/>
      <c r="E27" s="184"/>
      <c r="F27" s="184"/>
      <c r="G27" s="126" t="s">
        <v>71</v>
      </c>
      <c r="H27" s="125"/>
      <c r="I27" s="174"/>
      <c r="J27" s="174"/>
      <c r="K27" s="174"/>
      <c r="L27" s="174"/>
      <c r="M27" s="174"/>
      <c r="N27" s="174"/>
      <c r="O27" s="174"/>
      <c r="P27" s="171"/>
      <c r="Q27" s="172"/>
      <c r="R27" s="14"/>
      <c r="S27" s="70"/>
      <c r="T27" s="73">
        <f t="shared" si="9"/>
        <v>45716</v>
      </c>
      <c r="U27" s="75">
        <v>45746</v>
      </c>
      <c r="V27">
        <f t="shared" si="8"/>
        <v>30</v>
      </c>
    </row>
    <row r="28" spans="1:22" ht="18.75" customHeight="1">
      <c r="A28" s="7"/>
      <c r="B28" s="183"/>
      <c r="C28" s="185"/>
      <c r="D28" s="185"/>
      <c r="E28" s="185"/>
      <c r="F28" s="185"/>
      <c r="G28" s="123" t="s">
        <v>72</v>
      </c>
      <c r="H28" s="125"/>
      <c r="I28" s="175"/>
      <c r="J28" s="175"/>
      <c r="K28" s="175"/>
      <c r="L28" s="175"/>
      <c r="M28" s="175"/>
      <c r="N28" s="175"/>
      <c r="O28" s="175"/>
      <c r="P28" s="169"/>
      <c r="Q28" s="170"/>
      <c r="R28" s="15"/>
      <c r="S28" s="70"/>
      <c r="T28" s="73">
        <f t="shared" si="9"/>
        <v>45746</v>
      </c>
      <c r="U28" s="75">
        <v>45777</v>
      </c>
      <c r="V28">
        <f t="shared" si="8"/>
        <v>31</v>
      </c>
    </row>
    <row r="29" spans="1:22" ht="18.75" customHeight="1">
      <c r="A29" s="7"/>
      <c r="B29" s="57"/>
      <c r="C29" s="57"/>
      <c r="D29" s="57"/>
      <c r="E29" s="57"/>
      <c r="F29" s="57"/>
      <c r="G29" s="57"/>
      <c r="H29" s="57"/>
      <c r="I29" s="80">
        <v>20000</v>
      </c>
      <c r="J29" s="57">
        <v>0</v>
      </c>
      <c r="K29" s="60">
        <f>I29-J29</f>
        <v>20000</v>
      </c>
      <c r="L29" s="57">
        <f>V25</f>
        <v>29</v>
      </c>
      <c r="M29" s="59">
        <f>K29*L29</f>
        <v>580000</v>
      </c>
      <c r="N29" s="57"/>
      <c r="O29" s="57"/>
      <c r="P29" s="122">
        <f>T25</f>
        <v>45658</v>
      </c>
      <c r="Q29" s="72">
        <f>U25-1</f>
        <v>45686</v>
      </c>
      <c r="R29" s="15"/>
      <c r="S29" s="70"/>
      <c r="T29" s="73">
        <f t="shared" si="9"/>
        <v>45777</v>
      </c>
      <c r="U29" s="75">
        <v>45807</v>
      </c>
      <c r="V29">
        <f t="shared" si="8"/>
        <v>30</v>
      </c>
    </row>
    <row r="30" spans="1:22" ht="18.75" customHeight="1">
      <c r="A30" s="7"/>
      <c r="B30" s="57"/>
      <c r="C30" s="57"/>
      <c r="D30" s="57"/>
      <c r="E30" s="57"/>
      <c r="F30" s="57"/>
      <c r="G30" s="57"/>
      <c r="H30" s="57">
        <v>100</v>
      </c>
      <c r="I30" s="60">
        <f t="shared" ref="I30:I35" si="10">I29-H30</f>
        <v>19900</v>
      </c>
      <c r="J30" s="57">
        <v>0</v>
      </c>
      <c r="K30" s="60">
        <f t="shared" ref="K30:K35" si="11">I30-J30</f>
        <v>19900</v>
      </c>
      <c r="L30" s="57">
        <f t="shared" ref="L30:L35" si="12">V26</f>
        <v>29</v>
      </c>
      <c r="M30" s="59">
        <f t="shared" ref="M30:M35" si="13">K30*L30</f>
        <v>577100</v>
      </c>
      <c r="N30" s="57"/>
      <c r="O30" s="57"/>
      <c r="P30" s="122">
        <f t="shared" ref="P30:P35" si="14">T26</f>
        <v>45687</v>
      </c>
      <c r="Q30" s="72">
        <f t="shared" ref="Q30:Q35" si="15">U26-1</f>
        <v>45715</v>
      </c>
      <c r="R30" s="15"/>
      <c r="S30" s="70"/>
      <c r="T30" s="73">
        <f t="shared" si="9"/>
        <v>45807</v>
      </c>
      <c r="U30" s="75">
        <v>45838</v>
      </c>
      <c r="V30">
        <f t="shared" si="8"/>
        <v>31</v>
      </c>
    </row>
    <row r="31" spans="1:22" ht="18.75" customHeight="1">
      <c r="A31" s="7"/>
      <c r="B31" s="57"/>
      <c r="C31" s="57"/>
      <c r="D31" s="57"/>
      <c r="E31" s="57"/>
      <c r="F31" s="57"/>
      <c r="G31" s="57"/>
      <c r="H31" s="57">
        <v>100</v>
      </c>
      <c r="I31" s="60">
        <f t="shared" si="10"/>
        <v>19800</v>
      </c>
      <c r="J31" s="57">
        <v>0</v>
      </c>
      <c r="K31" s="60">
        <f t="shared" si="11"/>
        <v>19800</v>
      </c>
      <c r="L31" s="57">
        <f t="shared" si="12"/>
        <v>30</v>
      </c>
      <c r="M31" s="59">
        <f t="shared" si="13"/>
        <v>594000</v>
      </c>
      <c r="N31" s="57"/>
      <c r="O31" s="57"/>
      <c r="P31" s="122">
        <f t="shared" si="14"/>
        <v>45716</v>
      </c>
      <c r="Q31" s="72">
        <f t="shared" si="15"/>
        <v>45745</v>
      </c>
      <c r="R31" s="15"/>
      <c r="S31" s="53"/>
      <c r="T31" s="73">
        <f t="shared" si="9"/>
        <v>45838</v>
      </c>
      <c r="U31" s="75">
        <v>45839</v>
      </c>
      <c r="V31">
        <f t="shared" si="8"/>
        <v>1</v>
      </c>
    </row>
    <row r="32" spans="1:22" ht="18.75" customHeight="1">
      <c r="A32" s="7"/>
      <c r="B32" s="57"/>
      <c r="C32" s="57"/>
      <c r="D32" s="57"/>
      <c r="E32" s="57"/>
      <c r="F32" s="57"/>
      <c r="G32" s="57"/>
      <c r="H32" s="57">
        <v>100</v>
      </c>
      <c r="I32" s="60">
        <f t="shared" si="10"/>
        <v>19700</v>
      </c>
      <c r="J32" s="57">
        <v>0</v>
      </c>
      <c r="K32" s="60">
        <f t="shared" si="11"/>
        <v>19700</v>
      </c>
      <c r="L32" s="57">
        <f t="shared" si="12"/>
        <v>31</v>
      </c>
      <c r="M32" s="59">
        <f t="shared" si="13"/>
        <v>610700</v>
      </c>
      <c r="N32" s="57"/>
      <c r="O32" s="57"/>
      <c r="P32" s="122">
        <f t="shared" si="14"/>
        <v>45746</v>
      </c>
      <c r="Q32" s="72">
        <f t="shared" si="15"/>
        <v>45776</v>
      </c>
      <c r="R32" s="15"/>
      <c r="S32" s="53"/>
      <c r="T32" s="58"/>
      <c r="V32">
        <f>SUM(V25:V31)</f>
        <v>181</v>
      </c>
    </row>
    <row r="33" spans="1:22" ht="13" customHeight="1">
      <c r="A33" s="7"/>
      <c r="B33" s="57"/>
      <c r="C33" s="57"/>
      <c r="D33" s="57"/>
      <c r="E33" s="57"/>
      <c r="F33" s="57"/>
      <c r="G33" s="57"/>
      <c r="H33" s="57">
        <v>100</v>
      </c>
      <c r="I33" s="60">
        <f t="shared" si="10"/>
        <v>19600</v>
      </c>
      <c r="J33" s="57">
        <v>0</v>
      </c>
      <c r="K33" s="60">
        <f t="shared" si="11"/>
        <v>19600</v>
      </c>
      <c r="L33" s="57">
        <f t="shared" si="12"/>
        <v>30</v>
      </c>
      <c r="M33" s="59">
        <f t="shared" si="13"/>
        <v>588000</v>
      </c>
      <c r="N33" s="57"/>
      <c r="O33" s="57"/>
      <c r="P33" s="122">
        <f t="shared" si="14"/>
        <v>45777</v>
      </c>
      <c r="Q33" s="72">
        <f t="shared" si="15"/>
        <v>45806</v>
      </c>
      <c r="R33" s="15"/>
      <c r="S33" s="3"/>
    </row>
    <row r="34" spans="1:22" ht="13" customHeight="1">
      <c r="A34" s="7"/>
      <c r="B34" s="57"/>
      <c r="C34" s="57"/>
      <c r="D34" s="57"/>
      <c r="E34" s="57"/>
      <c r="F34" s="57"/>
      <c r="G34" s="57"/>
      <c r="H34" s="57">
        <v>100</v>
      </c>
      <c r="I34" s="60">
        <f t="shared" si="10"/>
        <v>19500</v>
      </c>
      <c r="J34" s="57">
        <v>0</v>
      </c>
      <c r="K34" s="60">
        <f t="shared" si="11"/>
        <v>19500</v>
      </c>
      <c r="L34" s="57">
        <f t="shared" si="12"/>
        <v>31</v>
      </c>
      <c r="M34" s="59">
        <f t="shared" si="13"/>
        <v>604500</v>
      </c>
      <c r="N34" s="57"/>
      <c r="O34" s="57"/>
      <c r="P34" s="122">
        <f t="shared" si="14"/>
        <v>45807</v>
      </c>
      <c r="Q34" s="72">
        <f t="shared" si="15"/>
        <v>45837</v>
      </c>
      <c r="R34" s="15"/>
      <c r="S34" s="106"/>
      <c r="U34" s="71" t="s">
        <v>45</v>
      </c>
    </row>
    <row r="35" spans="1:22" ht="18.75" customHeight="1" thickBot="1">
      <c r="A35" s="7"/>
      <c r="B35" s="63"/>
      <c r="C35" s="63"/>
      <c r="D35" s="63"/>
      <c r="E35" s="63"/>
      <c r="F35" s="63"/>
      <c r="G35" s="63"/>
      <c r="H35" s="63">
        <v>100</v>
      </c>
      <c r="I35" s="64">
        <f t="shared" si="10"/>
        <v>19400</v>
      </c>
      <c r="J35" s="63">
        <v>0</v>
      </c>
      <c r="K35" s="64">
        <f t="shared" si="11"/>
        <v>19400</v>
      </c>
      <c r="L35" s="57">
        <f t="shared" si="12"/>
        <v>1</v>
      </c>
      <c r="M35" s="65">
        <f t="shared" si="13"/>
        <v>19400</v>
      </c>
      <c r="N35" s="63"/>
      <c r="O35" s="63"/>
      <c r="P35" s="122">
        <f t="shared" si="14"/>
        <v>45838</v>
      </c>
      <c r="Q35" s="72">
        <f t="shared" si="15"/>
        <v>45838</v>
      </c>
      <c r="R35" s="15"/>
      <c r="S35" s="70"/>
      <c r="T35" s="74">
        <v>45658</v>
      </c>
      <c r="U35" s="75">
        <v>45677</v>
      </c>
      <c r="V35">
        <f t="shared" ref="V35:V41" si="16">U35-T35</f>
        <v>19</v>
      </c>
    </row>
    <row r="36" spans="1:22" ht="18.75" customHeight="1" thickTop="1" thickBot="1">
      <c r="A36" s="7"/>
      <c r="B36" s="127" t="s">
        <v>29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9">
        <f>SUM(M29:M35)</f>
        <v>3573700</v>
      </c>
      <c r="N36" s="130">
        <f>ROUNDDOWN(M36*1000/365,0)</f>
        <v>9790958</v>
      </c>
      <c r="O36" s="130">
        <f>ROUNDDOWN(N36*0.005,0)</f>
        <v>48954</v>
      </c>
      <c r="P36" s="130"/>
      <c r="Q36" s="128"/>
      <c r="R36" s="15"/>
      <c r="S36" s="70"/>
      <c r="T36" s="73">
        <f t="shared" ref="T36:T41" si="17">U35</f>
        <v>45677</v>
      </c>
      <c r="U36" s="75">
        <v>45708</v>
      </c>
      <c r="V36">
        <f t="shared" si="16"/>
        <v>31</v>
      </c>
    </row>
    <row r="37" spans="1:22" ht="18.75" customHeight="1">
      <c r="A37" s="7"/>
      <c r="B37" s="182"/>
      <c r="C37" s="184"/>
      <c r="D37" s="184"/>
      <c r="E37" s="184"/>
      <c r="F37" s="184"/>
      <c r="G37" s="126" t="s">
        <v>71</v>
      </c>
      <c r="H37" s="125"/>
      <c r="I37" s="174"/>
      <c r="J37" s="174"/>
      <c r="K37" s="174"/>
      <c r="L37" s="174"/>
      <c r="M37" s="174"/>
      <c r="N37" s="174"/>
      <c r="O37" s="174"/>
      <c r="P37" s="171"/>
      <c r="Q37" s="172"/>
      <c r="R37" s="14"/>
      <c r="S37" s="70"/>
      <c r="T37" s="73">
        <f t="shared" si="17"/>
        <v>45708</v>
      </c>
      <c r="U37" s="75">
        <v>45736</v>
      </c>
      <c r="V37">
        <f t="shared" si="16"/>
        <v>28</v>
      </c>
    </row>
    <row r="38" spans="1:22" ht="18.75" customHeight="1">
      <c r="A38" s="7"/>
      <c r="B38" s="183"/>
      <c r="C38" s="185"/>
      <c r="D38" s="185"/>
      <c r="E38" s="185"/>
      <c r="F38" s="185"/>
      <c r="G38" s="123" t="s">
        <v>72</v>
      </c>
      <c r="H38" s="125"/>
      <c r="I38" s="175"/>
      <c r="J38" s="175"/>
      <c r="K38" s="175"/>
      <c r="L38" s="175"/>
      <c r="M38" s="175"/>
      <c r="N38" s="175"/>
      <c r="O38" s="175"/>
      <c r="P38" s="169"/>
      <c r="Q38" s="170"/>
      <c r="R38" s="15"/>
      <c r="S38" s="70"/>
      <c r="T38" s="73">
        <f t="shared" si="17"/>
        <v>45736</v>
      </c>
      <c r="U38" s="75">
        <v>45767</v>
      </c>
      <c r="V38">
        <f t="shared" si="16"/>
        <v>31</v>
      </c>
    </row>
    <row r="39" spans="1:22" ht="18.75" customHeight="1">
      <c r="A39" s="7"/>
      <c r="B39" s="57"/>
      <c r="C39" s="57"/>
      <c r="D39" s="57"/>
      <c r="E39" s="57"/>
      <c r="F39" s="57"/>
      <c r="G39" s="57"/>
      <c r="H39" s="57"/>
      <c r="I39" s="80">
        <v>20000</v>
      </c>
      <c r="J39" s="57">
        <v>0</v>
      </c>
      <c r="K39" s="60">
        <f>I39-J39</f>
        <v>20000</v>
      </c>
      <c r="L39" s="57">
        <f>V35</f>
        <v>19</v>
      </c>
      <c r="M39" s="59">
        <f>K39*L39</f>
        <v>380000</v>
      </c>
      <c r="N39" s="57"/>
      <c r="O39" s="57"/>
      <c r="P39" s="122">
        <f>T35</f>
        <v>45658</v>
      </c>
      <c r="Q39" s="72">
        <f>U35-1</f>
        <v>45676</v>
      </c>
      <c r="R39" s="15"/>
      <c r="S39" s="70"/>
      <c r="T39" s="73">
        <f t="shared" si="17"/>
        <v>45767</v>
      </c>
      <c r="U39" s="75">
        <v>45797</v>
      </c>
      <c r="V39">
        <f t="shared" si="16"/>
        <v>30</v>
      </c>
    </row>
    <row r="40" spans="1:22" ht="18.75" customHeight="1">
      <c r="A40" s="7"/>
      <c r="B40" s="57"/>
      <c r="C40" s="57"/>
      <c r="D40" s="57"/>
      <c r="E40" s="57"/>
      <c r="F40" s="57"/>
      <c r="G40" s="57"/>
      <c r="H40" s="57">
        <v>100</v>
      </c>
      <c r="I40" s="60">
        <f t="shared" ref="I40:I45" si="18">I39-H40</f>
        <v>19900</v>
      </c>
      <c r="J40" s="57">
        <v>0</v>
      </c>
      <c r="K40" s="60">
        <f t="shared" ref="K40:K45" si="19">I40-J40</f>
        <v>19900</v>
      </c>
      <c r="L40" s="57">
        <f t="shared" ref="L40:L45" si="20">V36</f>
        <v>31</v>
      </c>
      <c r="M40" s="59">
        <f t="shared" ref="M40:M45" si="21">K40*L40</f>
        <v>616900</v>
      </c>
      <c r="N40" s="57"/>
      <c r="O40" s="57"/>
      <c r="P40" s="122">
        <f t="shared" ref="P40:P45" si="22">T36</f>
        <v>45677</v>
      </c>
      <c r="Q40" s="72">
        <f t="shared" ref="Q40:Q45" si="23">U36-1</f>
        <v>45707</v>
      </c>
      <c r="R40" s="15"/>
      <c r="S40" s="70"/>
      <c r="T40" s="73">
        <f t="shared" si="17"/>
        <v>45797</v>
      </c>
      <c r="U40" s="75">
        <v>45828</v>
      </c>
      <c r="V40">
        <f t="shared" si="16"/>
        <v>31</v>
      </c>
    </row>
    <row r="41" spans="1:22" ht="18.75" customHeight="1">
      <c r="A41" s="7"/>
      <c r="B41" s="57"/>
      <c r="C41" s="57"/>
      <c r="D41" s="57"/>
      <c r="E41" s="57"/>
      <c r="F41" s="57"/>
      <c r="G41" s="57"/>
      <c r="H41" s="57">
        <v>100</v>
      </c>
      <c r="I41" s="60">
        <f t="shared" si="18"/>
        <v>19800</v>
      </c>
      <c r="J41" s="57">
        <v>0</v>
      </c>
      <c r="K41" s="60">
        <f t="shared" si="19"/>
        <v>19800</v>
      </c>
      <c r="L41" s="57">
        <f t="shared" si="20"/>
        <v>28</v>
      </c>
      <c r="M41" s="59">
        <f t="shared" si="21"/>
        <v>554400</v>
      </c>
      <c r="N41" s="57"/>
      <c r="O41" s="57"/>
      <c r="P41" s="122">
        <f t="shared" si="22"/>
        <v>45708</v>
      </c>
      <c r="Q41" s="72">
        <f t="shared" si="23"/>
        <v>45735</v>
      </c>
      <c r="R41" s="15"/>
      <c r="S41" s="53"/>
      <c r="T41" s="73">
        <f t="shared" si="17"/>
        <v>45828</v>
      </c>
      <c r="U41" s="75">
        <v>45839</v>
      </c>
      <c r="V41">
        <f t="shared" si="16"/>
        <v>11</v>
      </c>
    </row>
    <row r="42" spans="1:22" ht="18.75" customHeight="1">
      <c r="A42" s="7"/>
      <c r="B42" s="57"/>
      <c r="C42" s="57"/>
      <c r="D42" s="57"/>
      <c r="E42" s="57"/>
      <c r="F42" s="57"/>
      <c r="G42" s="57"/>
      <c r="H42" s="57">
        <v>100</v>
      </c>
      <c r="I42" s="60">
        <f t="shared" si="18"/>
        <v>19700</v>
      </c>
      <c r="J42" s="57">
        <v>0</v>
      </c>
      <c r="K42" s="60">
        <f t="shared" si="19"/>
        <v>19700</v>
      </c>
      <c r="L42" s="57">
        <f t="shared" si="20"/>
        <v>31</v>
      </c>
      <c r="M42" s="59">
        <f t="shared" si="21"/>
        <v>610700</v>
      </c>
      <c r="N42" s="57"/>
      <c r="O42" s="57"/>
      <c r="P42" s="122">
        <f t="shared" si="22"/>
        <v>45736</v>
      </c>
      <c r="Q42" s="72">
        <f t="shared" si="23"/>
        <v>45766</v>
      </c>
      <c r="R42" s="15"/>
      <c r="S42" s="53"/>
      <c r="T42" s="58"/>
      <c r="V42">
        <f>SUM(V35:V41)</f>
        <v>181</v>
      </c>
    </row>
    <row r="43" spans="1:22" ht="13" customHeight="1">
      <c r="A43" s="7"/>
      <c r="B43" s="57"/>
      <c r="C43" s="57"/>
      <c r="D43" s="57"/>
      <c r="E43" s="57"/>
      <c r="F43" s="57"/>
      <c r="G43" s="57"/>
      <c r="H43" s="57">
        <v>100</v>
      </c>
      <c r="I43" s="60">
        <f t="shared" si="18"/>
        <v>19600</v>
      </c>
      <c r="J43" s="57">
        <v>0</v>
      </c>
      <c r="K43" s="60">
        <f t="shared" si="19"/>
        <v>19600</v>
      </c>
      <c r="L43" s="57">
        <f t="shared" si="20"/>
        <v>30</v>
      </c>
      <c r="M43" s="59">
        <f t="shared" si="21"/>
        <v>588000</v>
      </c>
      <c r="N43" s="57"/>
      <c r="O43" s="57"/>
      <c r="P43" s="122">
        <f t="shared" si="22"/>
        <v>45767</v>
      </c>
      <c r="Q43" s="72">
        <f t="shared" si="23"/>
        <v>45796</v>
      </c>
      <c r="R43" s="15"/>
      <c r="S43" s="3"/>
    </row>
    <row r="44" spans="1:22" ht="13" customHeight="1">
      <c r="A44" s="7"/>
      <c r="B44" s="57"/>
      <c r="C44" s="57"/>
      <c r="D44" s="57"/>
      <c r="E44" s="57"/>
      <c r="F44" s="57"/>
      <c r="G44" s="57"/>
      <c r="H44" s="57">
        <v>100</v>
      </c>
      <c r="I44" s="60">
        <f t="shared" si="18"/>
        <v>19500</v>
      </c>
      <c r="J44" s="57">
        <v>0</v>
      </c>
      <c r="K44" s="60">
        <f t="shared" si="19"/>
        <v>19500</v>
      </c>
      <c r="L44" s="57">
        <f t="shared" si="20"/>
        <v>31</v>
      </c>
      <c r="M44" s="59">
        <f t="shared" si="21"/>
        <v>604500</v>
      </c>
      <c r="N44" s="57"/>
      <c r="O44" s="57"/>
      <c r="P44" s="122">
        <f t="shared" si="22"/>
        <v>45797</v>
      </c>
      <c r="Q44" s="72">
        <f t="shared" si="23"/>
        <v>45827</v>
      </c>
      <c r="R44" s="15"/>
      <c r="S44" s="106"/>
      <c r="U44" s="71" t="s">
        <v>45</v>
      </c>
    </row>
    <row r="45" spans="1:22" ht="18.75" customHeight="1" thickBot="1">
      <c r="A45" s="7"/>
      <c r="B45" s="63"/>
      <c r="C45" s="63"/>
      <c r="D45" s="63"/>
      <c r="E45" s="63"/>
      <c r="F45" s="63"/>
      <c r="G45" s="63"/>
      <c r="H45" s="63">
        <v>100</v>
      </c>
      <c r="I45" s="64">
        <f t="shared" si="18"/>
        <v>19400</v>
      </c>
      <c r="J45" s="63">
        <v>0</v>
      </c>
      <c r="K45" s="64">
        <f t="shared" si="19"/>
        <v>19400</v>
      </c>
      <c r="L45" s="57">
        <f t="shared" si="20"/>
        <v>11</v>
      </c>
      <c r="M45" s="65">
        <f t="shared" si="21"/>
        <v>213400</v>
      </c>
      <c r="N45" s="63"/>
      <c r="O45" s="63"/>
      <c r="P45" s="122">
        <f t="shared" si="22"/>
        <v>45828</v>
      </c>
      <c r="Q45" s="72">
        <f t="shared" si="23"/>
        <v>45838</v>
      </c>
      <c r="R45" s="15"/>
      <c r="S45" s="70"/>
      <c r="T45" s="74">
        <v>45658</v>
      </c>
      <c r="U45" s="75">
        <v>45677</v>
      </c>
      <c r="V45">
        <f t="shared" ref="V45:V51" si="24">U45-T45</f>
        <v>19</v>
      </c>
    </row>
    <row r="46" spans="1:22" ht="18.75" customHeight="1" thickTop="1" thickBot="1">
      <c r="A46" s="7"/>
      <c r="B46" s="127" t="s">
        <v>29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9">
        <f>SUM(M39:M45)</f>
        <v>3567900</v>
      </c>
      <c r="N46" s="130">
        <f>ROUNDDOWN(M46*1000/365,0)</f>
        <v>9775068</v>
      </c>
      <c r="O46" s="130">
        <f>ROUNDDOWN(N46*0.005,0)</f>
        <v>48875</v>
      </c>
      <c r="P46" s="130"/>
      <c r="Q46" s="128"/>
      <c r="R46" s="15"/>
      <c r="S46" s="70"/>
      <c r="T46" s="73">
        <f t="shared" ref="T46:T51" si="25">U45</f>
        <v>45677</v>
      </c>
      <c r="U46" s="75">
        <v>45708</v>
      </c>
      <c r="V46">
        <f t="shared" si="24"/>
        <v>31</v>
      </c>
    </row>
    <row r="47" spans="1:22" ht="18.75" customHeight="1">
      <c r="A47" s="7"/>
      <c r="B47" s="182"/>
      <c r="C47" s="184"/>
      <c r="D47" s="184"/>
      <c r="E47" s="184"/>
      <c r="F47" s="184"/>
      <c r="G47" s="126" t="s">
        <v>71</v>
      </c>
      <c r="H47" s="125"/>
      <c r="I47" s="174"/>
      <c r="J47" s="174"/>
      <c r="K47" s="174"/>
      <c r="L47" s="174"/>
      <c r="M47" s="174"/>
      <c r="N47" s="174"/>
      <c r="O47" s="174"/>
      <c r="P47" s="171"/>
      <c r="Q47" s="172"/>
      <c r="R47" s="14"/>
      <c r="S47" s="70"/>
      <c r="T47" s="73">
        <f t="shared" si="25"/>
        <v>45708</v>
      </c>
      <c r="U47" s="75">
        <v>45736</v>
      </c>
      <c r="V47">
        <f t="shared" si="24"/>
        <v>28</v>
      </c>
    </row>
    <row r="48" spans="1:22" ht="18.75" customHeight="1">
      <c r="A48" s="7"/>
      <c r="B48" s="183"/>
      <c r="C48" s="185"/>
      <c r="D48" s="185"/>
      <c r="E48" s="185"/>
      <c r="F48" s="185"/>
      <c r="G48" s="123" t="s">
        <v>72</v>
      </c>
      <c r="H48" s="125"/>
      <c r="I48" s="175"/>
      <c r="J48" s="175"/>
      <c r="K48" s="175"/>
      <c r="L48" s="175"/>
      <c r="M48" s="175"/>
      <c r="N48" s="175"/>
      <c r="O48" s="175"/>
      <c r="P48" s="169"/>
      <c r="Q48" s="170"/>
      <c r="R48" s="15"/>
      <c r="S48" s="70"/>
      <c r="T48" s="73">
        <f t="shared" si="25"/>
        <v>45736</v>
      </c>
      <c r="U48" s="75">
        <v>45767</v>
      </c>
      <c r="V48">
        <f t="shared" si="24"/>
        <v>31</v>
      </c>
    </row>
    <row r="49" spans="1:22" ht="18.75" customHeight="1">
      <c r="A49" s="7"/>
      <c r="B49" s="57"/>
      <c r="C49" s="57"/>
      <c r="D49" s="57"/>
      <c r="E49" s="57"/>
      <c r="F49" s="57"/>
      <c r="G49" s="57"/>
      <c r="H49" s="57"/>
      <c r="I49" s="80">
        <v>20000</v>
      </c>
      <c r="J49" s="57">
        <v>0</v>
      </c>
      <c r="K49" s="60">
        <f>I49-J49</f>
        <v>20000</v>
      </c>
      <c r="L49" s="57">
        <f>V45</f>
        <v>19</v>
      </c>
      <c r="M49" s="59">
        <f>K49*L49</f>
        <v>380000</v>
      </c>
      <c r="N49" s="57"/>
      <c r="O49" s="57"/>
      <c r="P49" s="122">
        <f>T45</f>
        <v>45658</v>
      </c>
      <c r="Q49" s="72">
        <f>U45-1</f>
        <v>45676</v>
      </c>
      <c r="R49" s="15"/>
      <c r="S49" s="70"/>
      <c r="T49" s="73">
        <f t="shared" si="25"/>
        <v>45767</v>
      </c>
      <c r="U49" s="75">
        <v>45797</v>
      </c>
      <c r="V49">
        <f t="shared" si="24"/>
        <v>30</v>
      </c>
    </row>
    <row r="50" spans="1:22" ht="18.75" customHeight="1">
      <c r="A50" s="7"/>
      <c r="B50" s="57"/>
      <c r="C50" s="57"/>
      <c r="D50" s="57"/>
      <c r="E50" s="57"/>
      <c r="F50" s="57"/>
      <c r="G50" s="57"/>
      <c r="H50" s="57">
        <v>100</v>
      </c>
      <c r="I50" s="60">
        <f t="shared" ref="I50:I55" si="26">I49-H50</f>
        <v>19900</v>
      </c>
      <c r="J50" s="57">
        <v>0</v>
      </c>
      <c r="K50" s="60">
        <f t="shared" ref="K50:K55" si="27">I50-J50</f>
        <v>19900</v>
      </c>
      <c r="L50" s="57">
        <f t="shared" ref="L50:L55" si="28">V46</f>
        <v>31</v>
      </c>
      <c r="M50" s="59">
        <f t="shared" ref="M50:M55" si="29">K50*L50</f>
        <v>616900</v>
      </c>
      <c r="N50" s="57"/>
      <c r="O50" s="57"/>
      <c r="P50" s="122">
        <f t="shared" ref="P50:P55" si="30">T46</f>
        <v>45677</v>
      </c>
      <c r="Q50" s="72">
        <f t="shared" ref="Q50:Q55" si="31">U46-1</f>
        <v>45707</v>
      </c>
      <c r="R50" s="15"/>
      <c r="S50" s="70"/>
      <c r="T50" s="73">
        <f t="shared" si="25"/>
        <v>45797</v>
      </c>
      <c r="U50" s="75">
        <v>45828</v>
      </c>
      <c r="V50">
        <f t="shared" si="24"/>
        <v>31</v>
      </c>
    </row>
    <row r="51" spans="1:22" ht="18.75" customHeight="1">
      <c r="A51" s="7"/>
      <c r="B51" s="57"/>
      <c r="C51" s="57"/>
      <c r="D51" s="57"/>
      <c r="E51" s="57"/>
      <c r="F51" s="57"/>
      <c r="G51" s="57"/>
      <c r="H51" s="57">
        <v>100</v>
      </c>
      <c r="I51" s="60">
        <f t="shared" si="26"/>
        <v>19800</v>
      </c>
      <c r="J51" s="57">
        <v>0</v>
      </c>
      <c r="K51" s="60">
        <f t="shared" si="27"/>
        <v>19800</v>
      </c>
      <c r="L51" s="57">
        <f t="shared" si="28"/>
        <v>28</v>
      </c>
      <c r="M51" s="59">
        <f t="shared" si="29"/>
        <v>554400</v>
      </c>
      <c r="N51" s="57"/>
      <c r="O51" s="57"/>
      <c r="P51" s="122">
        <f t="shared" si="30"/>
        <v>45708</v>
      </c>
      <c r="Q51" s="72">
        <f t="shared" si="31"/>
        <v>45735</v>
      </c>
      <c r="R51" s="15"/>
      <c r="S51" s="53"/>
      <c r="T51" s="73">
        <f t="shared" si="25"/>
        <v>45828</v>
      </c>
      <c r="U51" s="75">
        <v>45839</v>
      </c>
      <c r="V51">
        <f t="shared" si="24"/>
        <v>11</v>
      </c>
    </row>
    <row r="52" spans="1:22" ht="18.75" customHeight="1">
      <c r="A52" s="7"/>
      <c r="B52" s="57"/>
      <c r="C52" s="57"/>
      <c r="D52" s="57"/>
      <c r="E52" s="57"/>
      <c r="F52" s="57"/>
      <c r="G52" s="57"/>
      <c r="H52" s="57">
        <v>100</v>
      </c>
      <c r="I52" s="60">
        <f t="shared" si="26"/>
        <v>19700</v>
      </c>
      <c r="J52" s="57">
        <v>0</v>
      </c>
      <c r="K52" s="60">
        <f t="shared" si="27"/>
        <v>19700</v>
      </c>
      <c r="L52" s="57">
        <f t="shared" si="28"/>
        <v>31</v>
      </c>
      <c r="M52" s="59">
        <f t="shared" si="29"/>
        <v>610700</v>
      </c>
      <c r="N52" s="57"/>
      <c r="O52" s="57"/>
      <c r="P52" s="122">
        <f t="shared" si="30"/>
        <v>45736</v>
      </c>
      <c r="Q52" s="72">
        <f t="shared" si="31"/>
        <v>45766</v>
      </c>
      <c r="R52" s="15"/>
      <c r="S52" s="53"/>
      <c r="T52" s="58"/>
      <c r="V52">
        <f>SUM(V45:V51)</f>
        <v>181</v>
      </c>
    </row>
    <row r="53" spans="1:22" ht="18.75" customHeight="1">
      <c r="A53" s="7"/>
      <c r="B53" s="57"/>
      <c r="C53" s="57"/>
      <c r="D53" s="57"/>
      <c r="E53" s="57"/>
      <c r="F53" s="57"/>
      <c r="G53" s="57"/>
      <c r="H53" s="57">
        <v>100</v>
      </c>
      <c r="I53" s="60">
        <f t="shared" si="26"/>
        <v>19600</v>
      </c>
      <c r="J53" s="57">
        <v>0</v>
      </c>
      <c r="K53" s="60">
        <f t="shared" si="27"/>
        <v>19600</v>
      </c>
      <c r="L53" s="57">
        <f t="shared" si="28"/>
        <v>30</v>
      </c>
      <c r="M53" s="59">
        <f t="shared" si="29"/>
        <v>588000</v>
      </c>
      <c r="N53" s="57"/>
      <c r="O53" s="57"/>
      <c r="P53" s="122">
        <f t="shared" si="30"/>
        <v>45767</v>
      </c>
      <c r="Q53" s="72">
        <f t="shared" si="31"/>
        <v>45796</v>
      </c>
      <c r="R53" s="15"/>
      <c r="S53" s="53"/>
    </row>
    <row r="54" spans="1:22" ht="14.5" customHeight="1">
      <c r="A54" s="7"/>
      <c r="B54" s="57"/>
      <c r="C54" s="57"/>
      <c r="D54" s="57"/>
      <c r="E54" s="57"/>
      <c r="F54" s="57"/>
      <c r="G54" s="57"/>
      <c r="H54" s="57">
        <v>100</v>
      </c>
      <c r="I54" s="60">
        <f t="shared" si="26"/>
        <v>19500</v>
      </c>
      <c r="J54" s="57">
        <v>0</v>
      </c>
      <c r="K54" s="60">
        <f t="shared" si="27"/>
        <v>19500</v>
      </c>
      <c r="L54" s="57">
        <f t="shared" si="28"/>
        <v>31</v>
      </c>
      <c r="M54" s="59">
        <f t="shared" si="29"/>
        <v>604500</v>
      </c>
      <c r="N54" s="57"/>
      <c r="O54" s="57"/>
      <c r="P54" s="122">
        <f t="shared" si="30"/>
        <v>45797</v>
      </c>
      <c r="Q54" s="72">
        <f t="shared" si="31"/>
        <v>45827</v>
      </c>
      <c r="R54" s="15"/>
      <c r="S54" s="53"/>
    </row>
    <row r="55" spans="1:22" ht="16" thickBot="1">
      <c r="A55" s="7"/>
      <c r="B55" s="63"/>
      <c r="C55" s="63"/>
      <c r="D55" s="63"/>
      <c r="E55" s="63"/>
      <c r="F55" s="63"/>
      <c r="G55" s="63"/>
      <c r="H55" s="63">
        <v>100</v>
      </c>
      <c r="I55" s="64">
        <f t="shared" si="26"/>
        <v>19400</v>
      </c>
      <c r="J55" s="63">
        <v>0</v>
      </c>
      <c r="K55" s="64">
        <f t="shared" si="27"/>
        <v>19400</v>
      </c>
      <c r="L55" s="57">
        <f t="shared" si="28"/>
        <v>11</v>
      </c>
      <c r="M55" s="65">
        <f t="shared" si="29"/>
        <v>213400</v>
      </c>
      <c r="N55" s="63"/>
      <c r="O55" s="63"/>
      <c r="P55" s="122">
        <f t="shared" si="30"/>
        <v>45828</v>
      </c>
      <c r="Q55" s="72">
        <f t="shared" si="31"/>
        <v>45838</v>
      </c>
      <c r="R55" s="15"/>
      <c r="S55" s="52"/>
    </row>
    <row r="56" spans="1:22" ht="16.5" thickTop="1" thickBot="1">
      <c r="A56" s="7"/>
      <c r="B56" s="66" t="s">
        <v>29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8">
        <f>SUM(M49:M55)</f>
        <v>3567900</v>
      </c>
      <c r="N56" s="69">
        <f>ROUNDDOWN(M56*1000/365,0)</f>
        <v>9775068</v>
      </c>
      <c r="O56" s="69">
        <f>ROUNDDOWN(N56*0.005,0)</f>
        <v>48875</v>
      </c>
      <c r="P56" s="69"/>
      <c r="Q56" s="67"/>
      <c r="R56" s="15"/>
      <c r="S56" s="52"/>
    </row>
    <row r="57" spans="1:22" ht="16" thickBot="1">
      <c r="A57" s="7"/>
      <c r="B57" s="76" t="s">
        <v>31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9">
        <f>N26+N36+N46+N56</f>
        <v>34149039</v>
      </c>
      <c r="O57" s="79">
        <f>O26+O36+O46+O56</f>
        <v>170743</v>
      </c>
      <c r="P57" s="121"/>
      <c r="Q57" s="78"/>
      <c r="R57" s="15"/>
      <c r="S57" s="52"/>
    </row>
    <row r="58" spans="1:22" ht="15.5">
      <c r="A58" s="7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15"/>
      <c r="S58" s="8"/>
    </row>
    <row r="59" spans="1:22">
      <c r="A59" s="7"/>
      <c r="B59" s="198" t="s">
        <v>9</v>
      </c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25"/>
    </row>
    <row r="60" spans="1:22">
      <c r="A60" s="7"/>
      <c r="B60" s="199" t="s">
        <v>77</v>
      </c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25"/>
    </row>
    <row r="61" spans="1:22">
      <c r="A61" s="7"/>
      <c r="B61" s="198" t="s">
        <v>10</v>
      </c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25"/>
    </row>
    <row r="62" spans="1:22">
      <c r="A62" s="2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28"/>
    </row>
  </sheetData>
  <mergeCells count="89">
    <mergeCell ref="B59:Q59"/>
    <mergeCell ref="B60:Q60"/>
    <mergeCell ref="B61:Q61"/>
    <mergeCell ref="C9:F9"/>
    <mergeCell ref="H9:I9"/>
    <mergeCell ref="B58:Q58"/>
    <mergeCell ref="L11:L14"/>
    <mergeCell ref="M11:M14"/>
    <mergeCell ref="N11:N14"/>
    <mergeCell ref="O11:O14"/>
    <mergeCell ref="B11:B14"/>
    <mergeCell ref="C11:C14"/>
    <mergeCell ref="D11:D14"/>
    <mergeCell ref="E11:E14"/>
    <mergeCell ref="F17:F18"/>
    <mergeCell ref="F11:F14"/>
    <mergeCell ref="I11:I14"/>
    <mergeCell ref="A8:K8"/>
    <mergeCell ref="J11:J14"/>
    <mergeCell ref="K11:K14"/>
    <mergeCell ref="G11:H14"/>
    <mergeCell ref="B15:B16"/>
    <mergeCell ref="C15:C16"/>
    <mergeCell ref="D15:D16"/>
    <mergeCell ref="E15:E16"/>
    <mergeCell ref="F15:F16"/>
    <mergeCell ref="I17:I18"/>
    <mergeCell ref="M15:M16"/>
    <mergeCell ref="N15:N16"/>
    <mergeCell ref="O15:O16"/>
    <mergeCell ref="E17:E18"/>
    <mergeCell ref="N17:N18"/>
    <mergeCell ref="M17:M18"/>
    <mergeCell ref="L17:L18"/>
    <mergeCell ref="K17:K18"/>
    <mergeCell ref="J17:J18"/>
    <mergeCell ref="O17:O18"/>
    <mergeCell ref="H15:H16"/>
    <mergeCell ref="I15:I16"/>
    <mergeCell ref="J15:J16"/>
    <mergeCell ref="K15:K16"/>
    <mergeCell ref="L15:L16"/>
    <mergeCell ref="D17:D18"/>
    <mergeCell ref="C17:C18"/>
    <mergeCell ref="B17:B18"/>
    <mergeCell ref="B27:B28"/>
    <mergeCell ref="C27:C28"/>
    <mergeCell ref="D27:D28"/>
    <mergeCell ref="L27:L28"/>
    <mergeCell ref="M27:M28"/>
    <mergeCell ref="N27:N28"/>
    <mergeCell ref="O27:O28"/>
    <mergeCell ref="E27:E28"/>
    <mergeCell ref="F27:F28"/>
    <mergeCell ref="I27:I28"/>
    <mergeCell ref="J27:J28"/>
    <mergeCell ref="K27:K2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I47:I48"/>
    <mergeCell ref="J47:J48"/>
    <mergeCell ref="K47:K48"/>
    <mergeCell ref="L47:L48"/>
    <mergeCell ref="M47:M48"/>
    <mergeCell ref="B47:B48"/>
    <mergeCell ref="C47:C48"/>
    <mergeCell ref="D47:D48"/>
    <mergeCell ref="E47:E48"/>
    <mergeCell ref="F47:F48"/>
    <mergeCell ref="N37:N38"/>
    <mergeCell ref="O37:O38"/>
    <mergeCell ref="N47:N48"/>
    <mergeCell ref="O47:O48"/>
    <mergeCell ref="P11:Q14"/>
    <mergeCell ref="P47:Q48"/>
    <mergeCell ref="P1:R1"/>
    <mergeCell ref="P15:Q16"/>
    <mergeCell ref="P17:Q18"/>
    <mergeCell ref="P27:Q28"/>
    <mergeCell ref="P37:Q38"/>
    <mergeCell ref="P7:Q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view="pageBreakPreview" zoomScale="60" zoomScaleNormal="100" workbookViewId="0">
      <selection activeCell="Y48" sqref="Y48"/>
    </sheetView>
  </sheetViews>
  <sheetFormatPr defaultRowHeight="13"/>
  <cols>
    <col min="1" max="1" width="3.6328125" customWidth="1"/>
    <col min="2" max="2" width="2.08984375" customWidth="1"/>
    <col min="3" max="3" width="9.26953125" customWidth="1"/>
    <col min="4" max="4" width="6.7265625" customWidth="1"/>
    <col min="5" max="5" width="9.26953125" customWidth="1"/>
    <col min="6" max="6" width="6.26953125" customWidth="1"/>
    <col min="7" max="7" width="9.26953125" customWidth="1"/>
    <col min="8" max="9" width="5.6328125" customWidth="1"/>
    <col min="10" max="10" width="9.26953125" customWidth="1"/>
    <col min="11" max="11" width="7.90625" customWidth="1"/>
    <col min="12" max="12" width="9.26953125" customWidth="1"/>
    <col min="13" max="13" width="6" customWidth="1"/>
    <col min="14" max="14" width="10.36328125" bestFit="1" customWidth="1"/>
    <col min="15" max="15" width="9.26953125" customWidth="1"/>
    <col min="16" max="17" width="8.6328125" customWidth="1"/>
    <col min="18" max="18" width="8.6328125" style="21" customWidth="1"/>
    <col min="19" max="19" width="1.90625" customWidth="1"/>
    <col min="20" max="20" width="2.08984375" customWidth="1"/>
  </cols>
  <sheetData>
    <row r="1" spans="1:19" ht="19">
      <c r="L1" s="206" t="s">
        <v>90</v>
      </c>
      <c r="M1" s="206"/>
      <c r="N1" s="206"/>
      <c r="O1" s="206"/>
      <c r="P1" s="206"/>
      <c r="Q1" s="206"/>
      <c r="R1" s="206"/>
      <c r="S1" s="206"/>
    </row>
    <row r="2" spans="1:19" s="18" customFormat="1" ht="16.5">
      <c r="A2" s="18" t="s">
        <v>22</v>
      </c>
      <c r="R2" s="19"/>
    </row>
    <row r="3" spans="1:19" s="17" customFormat="1" ht="14">
      <c r="B3" s="17" t="s">
        <v>78</v>
      </c>
      <c r="R3" s="34"/>
    </row>
    <row r="4" spans="1:19" s="17" customFormat="1" ht="14">
      <c r="R4" s="35"/>
    </row>
    <row r="5" spans="1:19" s="17" customFormat="1" ht="4.5" customHeigh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36"/>
    </row>
    <row r="6" spans="1:19" ht="6" customHeight="1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20"/>
      <c r="S6" s="6"/>
    </row>
    <row r="7" spans="1:19" ht="14">
      <c r="B7" s="7"/>
      <c r="C7" s="10" t="s">
        <v>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55" t="s">
        <v>80</v>
      </c>
      <c r="S7" s="9"/>
    </row>
    <row r="8" spans="1:19" ht="14">
      <c r="B8" s="7"/>
      <c r="C8" s="231" t="s">
        <v>91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11"/>
    </row>
    <row r="9" spans="1:19" ht="14">
      <c r="B9" s="7"/>
      <c r="C9" s="232" t="s">
        <v>59</v>
      </c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11"/>
    </row>
    <row r="10" spans="1:19" ht="21" customHeight="1">
      <c r="B10" s="7"/>
      <c r="C10" s="176" t="s">
        <v>1</v>
      </c>
      <c r="D10" s="193" t="s">
        <v>23</v>
      </c>
      <c r="E10" s="193" t="s">
        <v>11</v>
      </c>
      <c r="F10" s="193" t="s">
        <v>12</v>
      </c>
      <c r="G10" s="193" t="s">
        <v>13</v>
      </c>
      <c r="H10" s="176" t="s">
        <v>14</v>
      </c>
      <c r="I10" s="177"/>
      <c r="J10" s="193" t="s">
        <v>15</v>
      </c>
      <c r="K10" s="193" t="s">
        <v>16</v>
      </c>
      <c r="L10" s="193" t="s">
        <v>17</v>
      </c>
      <c r="M10" s="193" t="s">
        <v>18</v>
      </c>
      <c r="N10" s="193" t="s">
        <v>19</v>
      </c>
      <c r="O10" s="193" t="s">
        <v>20</v>
      </c>
      <c r="P10" s="203" t="s">
        <v>87</v>
      </c>
      <c r="Q10" s="233" t="s">
        <v>3</v>
      </c>
      <c r="R10" s="234"/>
      <c r="S10" s="12"/>
    </row>
    <row r="11" spans="1:19">
      <c r="B11" s="7"/>
      <c r="C11" s="178"/>
      <c r="D11" s="194"/>
      <c r="E11" s="194"/>
      <c r="F11" s="194"/>
      <c r="G11" s="194"/>
      <c r="H11" s="178"/>
      <c r="I11" s="179"/>
      <c r="J11" s="194"/>
      <c r="K11" s="194"/>
      <c r="L11" s="194"/>
      <c r="M11" s="194"/>
      <c r="N11" s="194"/>
      <c r="O11" s="194"/>
      <c r="P11" s="204"/>
      <c r="Q11" s="235"/>
      <c r="R11" s="236"/>
      <c r="S11" s="12"/>
    </row>
    <row r="12" spans="1:19">
      <c r="B12" s="7"/>
      <c r="C12" s="178"/>
      <c r="D12" s="194"/>
      <c r="E12" s="194"/>
      <c r="F12" s="194"/>
      <c r="G12" s="194"/>
      <c r="H12" s="178"/>
      <c r="I12" s="179"/>
      <c r="J12" s="194"/>
      <c r="K12" s="194"/>
      <c r="L12" s="194"/>
      <c r="M12" s="194"/>
      <c r="N12" s="194"/>
      <c r="O12" s="194"/>
      <c r="P12" s="204"/>
      <c r="Q12" s="235"/>
      <c r="R12" s="236"/>
      <c r="S12" s="12"/>
    </row>
    <row r="13" spans="1:19">
      <c r="B13" s="7"/>
      <c r="C13" s="178"/>
      <c r="D13" s="195"/>
      <c r="E13" s="195"/>
      <c r="F13" s="195"/>
      <c r="G13" s="195"/>
      <c r="H13" s="180"/>
      <c r="I13" s="181"/>
      <c r="J13" s="195"/>
      <c r="K13" s="195"/>
      <c r="L13" s="195"/>
      <c r="M13" s="195"/>
      <c r="N13" s="195"/>
      <c r="O13" s="195"/>
      <c r="P13" s="205"/>
      <c r="Q13" s="237"/>
      <c r="R13" s="238"/>
      <c r="S13" s="13"/>
    </row>
    <row r="14" spans="1:19">
      <c r="B14" s="7"/>
      <c r="C14" s="224"/>
      <c r="D14" s="223" t="s">
        <v>2</v>
      </c>
      <c r="E14" s="223" t="s">
        <v>4</v>
      </c>
      <c r="F14" s="223" t="s">
        <v>5</v>
      </c>
      <c r="G14" s="223" t="s">
        <v>6</v>
      </c>
      <c r="H14" s="118" t="s">
        <v>75</v>
      </c>
      <c r="I14" s="223" t="s">
        <v>4</v>
      </c>
      <c r="J14" s="223" t="s">
        <v>4</v>
      </c>
      <c r="K14" s="223" t="s">
        <v>4</v>
      </c>
      <c r="L14" s="223" t="s">
        <v>4</v>
      </c>
      <c r="M14" s="223" t="s">
        <v>7</v>
      </c>
      <c r="N14" s="223" t="s">
        <v>4</v>
      </c>
      <c r="O14" s="223" t="s">
        <v>8</v>
      </c>
      <c r="P14" s="223" t="s">
        <v>8</v>
      </c>
      <c r="Q14" s="167"/>
      <c r="R14" s="168"/>
      <c r="S14" s="14"/>
    </row>
    <row r="15" spans="1:19">
      <c r="B15" s="7"/>
      <c r="C15" s="224"/>
      <c r="D15" s="223"/>
      <c r="E15" s="223"/>
      <c r="F15" s="223"/>
      <c r="G15" s="223"/>
      <c r="H15" s="118" t="s">
        <v>76</v>
      </c>
      <c r="I15" s="223"/>
      <c r="J15" s="223"/>
      <c r="K15" s="223"/>
      <c r="L15" s="223"/>
      <c r="M15" s="223"/>
      <c r="N15" s="223"/>
      <c r="O15" s="223"/>
      <c r="P15" s="223"/>
      <c r="Q15" s="169"/>
      <c r="R15" s="170"/>
      <c r="S15" s="14"/>
    </row>
    <row r="16" spans="1:19" ht="13" customHeight="1">
      <c r="B16" s="7"/>
      <c r="C16" s="225" t="s">
        <v>24</v>
      </c>
      <c r="D16" s="225" t="s">
        <v>84</v>
      </c>
      <c r="E16" s="229">
        <v>3000</v>
      </c>
      <c r="F16" s="229">
        <v>0</v>
      </c>
      <c r="G16" s="227" t="s">
        <v>85</v>
      </c>
      <c r="H16" s="118" t="s">
        <v>75</v>
      </c>
      <c r="I16" s="23">
        <v>50</v>
      </c>
      <c r="J16" s="188"/>
      <c r="K16" s="188"/>
      <c r="L16" s="188"/>
      <c r="M16" s="188"/>
      <c r="N16" s="188"/>
      <c r="O16" s="188"/>
      <c r="P16" s="188"/>
      <c r="Q16" s="167" t="s">
        <v>81</v>
      </c>
      <c r="R16" s="168"/>
      <c r="S16" s="14"/>
    </row>
    <row r="17" spans="2:24" ht="13" customHeight="1">
      <c r="B17" s="7"/>
      <c r="C17" s="226"/>
      <c r="D17" s="226"/>
      <c r="E17" s="230"/>
      <c r="F17" s="230"/>
      <c r="G17" s="228"/>
      <c r="H17" s="118" t="s">
        <v>76</v>
      </c>
      <c r="I17" s="23">
        <v>50</v>
      </c>
      <c r="J17" s="175"/>
      <c r="K17" s="175"/>
      <c r="L17" s="175"/>
      <c r="M17" s="175"/>
      <c r="N17" s="175"/>
      <c r="O17" s="175"/>
      <c r="P17" s="175"/>
      <c r="Q17" s="169"/>
      <c r="R17" s="170"/>
      <c r="S17" s="15"/>
    </row>
    <row r="18" spans="2:24" ht="15.5">
      <c r="B18" s="7"/>
      <c r="C18" s="22"/>
      <c r="D18" s="22"/>
      <c r="E18" s="23"/>
      <c r="F18" s="23"/>
      <c r="G18" s="49"/>
      <c r="H18" s="49"/>
      <c r="I18" s="23"/>
      <c r="J18" s="23">
        <v>2350</v>
      </c>
      <c r="K18" s="23">
        <v>0</v>
      </c>
      <c r="L18" s="23">
        <f>J18-K18</f>
        <v>2350</v>
      </c>
      <c r="M18" s="24">
        <f>X18</f>
        <v>29</v>
      </c>
      <c r="N18" s="23">
        <f>L18*M18</f>
        <v>68150</v>
      </c>
      <c r="O18" s="23"/>
      <c r="P18" s="23"/>
      <c r="Q18" s="131">
        <f>V18</f>
        <v>45658</v>
      </c>
      <c r="R18" s="131">
        <f>W18-1</f>
        <v>45686</v>
      </c>
      <c r="S18" s="15"/>
      <c r="V18" s="100">
        <v>45658</v>
      </c>
      <c r="W18" s="99">
        <v>45687</v>
      </c>
      <c r="X18">
        <f t="shared" ref="X18:X24" si="0">W18-V18</f>
        <v>29</v>
      </c>
    </row>
    <row r="19" spans="2:24" ht="15.5" customHeight="1">
      <c r="B19" s="7"/>
      <c r="C19" s="22"/>
      <c r="D19" s="22"/>
      <c r="E19" s="23"/>
      <c r="F19" s="23"/>
      <c r="G19" s="33"/>
      <c r="H19" s="33"/>
      <c r="I19" s="23">
        <f>$I$16</f>
        <v>50</v>
      </c>
      <c r="J19" s="23">
        <f>J18-I19</f>
        <v>2300</v>
      </c>
      <c r="K19" s="23">
        <v>0</v>
      </c>
      <c r="L19" s="23">
        <f t="shared" ref="L19:L24" si="1">J19-K19</f>
        <v>2300</v>
      </c>
      <c r="M19" s="24">
        <f>X19</f>
        <v>29</v>
      </c>
      <c r="N19" s="23">
        <f>L19*M19</f>
        <v>66700</v>
      </c>
      <c r="O19" s="23"/>
      <c r="P19" s="23"/>
      <c r="Q19" s="131">
        <f t="shared" ref="Q19:Q24" si="2">V19</f>
        <v>45687</v>
      </c>
      <c r="R19" s="131">
        <f t="shared" ref="R19:R24" si="3">W19-1</f>
        <v>45715</v>
      </c>
      <c r="S19" s="15"/>
      <c r="V19" s="97">
        <f t="shared" ref="V19:V24" si="4">W18</f>
        <v>45687</v>
      </c>
      <c r="W19" s="99">
        <v>45716</v>
      </c>
      <c r="X19">
        <f t="shared" si="0"/>
        <v>29</v>
      </c>
    </row>
    <row r="20" spans="2:24" ht="15.5">
      <c r="B20" s="7"/>
      <c r="C20" s="22"/>
      <c r="D20" s="22"/>
      <c r="E20" s="23"/>
      <c r="F20" s="23"/>
      <c r="G20" s="33"/>
      <c r="H20" s="33"/>
      <c r="I20" s="23">
        <f t="shared" ref="I20:I24" si="5">$I$16</f>
        <v>50</v>
      </c>
      <c r="J20" s="23">
        <f t="shared" ref="J20:J24" si="6">J19-I20</f>
        <v>2250</v>
      </c>
      <c r="K20" s="23">
        <v>0</v>
      </c>
      <c r="L20" s="23">
        <f t="shared" si="1"/>
        <v>2250</v>
      </c>
      <c r="M20" s="24">
        <f t="shared" ref="M20:M24" si="7">X20</f>
        <v>30</v>
      </c>
      <c r="N20" s="23">
        <f>L20*M20</f>
        <v>67500</v>
      </c>
      <c r="O20" s="23"/>
      <c r="P20" s="23"/>
      <c r="Q20" s="131">
        <f t="shared" si="2"/>
        <v>45716</v>
      </c>
      <c r="R20" s="131">
        <f t="shared" si="3"/>
        <v>45745</v>
      </c>
      <c r="S20" s="15"/>
      <c r="V20" s="97">
        <f t="shared" si="4"/>
        <v>45716</v>
      </c>
      <c r="W20" s="99">
        <v>45746</v>
      </c>
      <c r="X20">
        <f t="shared" si="0"/>
        <v>30</v>
      </c>
    </row>
    <row r="21" spans="2:24" ht="15.5">
      <c r="B21" s="7"/>
      <c r="C21" s="22"/>
      <c r="D21" s="22"/>
      <c r="E21" s="23"/>
      <c r="F21" s="23"/>
      <c r="G21" s="33"/>
      <c r="H21" s="33"/>
      <c r="I21" s="23">
        <f t="shared" si="5"/>
        <v>50</v>
      </c>
      <c r="J21" s="23">
        <f t="shared" si="6"/>
        <v>2200</v>
      </c>
      <c r="K21" s="23">
        <v>0</v>
      </c>
      <c r="L21" s="23">
        <f t="shared" si="1"/>
        <v>2200</v>
      </c>
      <c r="M21" s="24">
        <f t="shared" si="7"/>
        <v>31</v>
      </c>
      <c r="N21" s="23">
        <f t="shared" ref="N21:N24" si="8">L21*M21</f>
        <v>68200</v>
      </c>
      <c r="O21" s="23"/>
      <c r="P21" s="23"/>
      <c r="Q21" s="131">
        <f t="shared" si="2"/>
        <v>45746</v>
      </c>
      <c r="R21" s="131">
        <f t="shared" si="3"/>
        <v>45776</v>
      </c>
      <c r="S21" s="15"/>
      <c r="V21" s="97">
        <f t="shared" si="4"/>
        <v>45746</v>
      </c>
      <c r="W21" s="99">
        <v>45777</v>
      </c>
      <c r="X21">
        <f t="shared" si="0"/>
        <v>31</v>
      </c>
    </row>
    <row r="22" spans="2:24" ht="15.5">
      <c r="B22" s="7"/>
      <c r="C22" s="22"/>
      <c r="D22" s="22"/>
      <c r="E22" s="23"/>
      <c r="F22" s="23"/>
      <c r="G22" s="33"/>
      <c r="H22" s="33"/>
      <c r="I22" s="23">
        <f t="shared" si="5"/>
        <v>50</v>
      </c>
      <c r="J22" s="23">
        <f t="shared" si="6"/>
        <v>2150</v>
      </c>
      <c r="K22" s="23">
        <v>0</v>
      </c>
      <c r="L22" s="23">
        <f t="shared" si="1"/>
        <v>2150</v>
      </c>
      <c r="M22" s="24">
        <f t="shared" si="7"/>
        <v>30</v>
      </c>
      <c r="N22" s="23">
        <f t="shared" si="8"/>
        <v>64500</v>
      </c>
      <c r="O22" s="23"/>
      <c r="P22" s="23"/>
      <c r="Q22" s="131">
        <f t="shared" si="2"/>
        <v>45777</v>
      </c>
      <c r="R22" s="131">
        <f t="shared" si="3"/>
        <v>45806</v>
      </c>
      <c r="S22" s="15"/>
      <c r="V22" s="97">
        <f t="shared" si="4"/>
        <v>45777</v>
      </c>
      <c r="W22" s="99">
        <v>45807</v>
      </c>
      <c r="X22">
        <f t="shared" si="0"/>
        <v>30</v>
      </c>
    </row>
    <row r="23" spans="2:24" ht="15.5">
      <c r="B23" s="7"/>
      <c r="C23" s="22"/>
      <c r="D23" s="22"/>
      <c r="E23" s="23"/>
      <c r="F23" s="23"/>
      <c r="G23" s="33"/>
      <c r="H23" s="33"/>
      <c r="I23" s="23">
        <f t="shared" si="5"/>
        <v>50</v>
      </c>
      <c r="J23" s="23">
        <f t="shared" si="6"/>
        <v>2100</v>
      </c>
      <c r="K23" s="23">
        <v>0</v>
      </c>
      <c r="L23" s="23">
        <f t="shared" si="1"/>
        <v>2100</v>
      </c>
      <c r="M23" s="24">
        <f t="shared" si="7"/>
        <v>31</v>
      </c>
      <c r="N23" s="23">
        <f t="shared" si="8"/>
        <v>65100</v>
      </c>
      <c r="O23" s="23"/>
      <c r="P23" s="23"/>
      <c r="Q23" s="131">
        <f t="shared" si="2"/>
        <v>45807</v>
      </c>
      <c r="R23" s="131">
        <f t="shared" si="3"/>
        <v>45837</v>
      </c>
      <c r="S23" s="15"/>
      <c r="V23" s="97">
        <f t="shared" si="4"/>
        <v>45807</v>
      </c>
      <c r="W23" s="99">
        <v>45838</v>
      </c>
      <c r="X23">
        <f t="shared" si="0"/>
        <v>31</v>
      </c>
    </row>
    <row r="24" spans="2:24" ht="16" thickBot="1">
      <c r="B24" s="7"/>
      <c r="C24" s="43"/>
      <c r="D24" s="43"/>
      <c r="E24" s="44"/>
      <c r="F24" s="44"/>
      <c r="G24" s="45"/>
      <c r="H24" s="45"/>
      <c r="I24" s="44">
        <f t="shared" si="5"/>
        <v>50</v>
      </c>
      <c r="J24" s="44">
        <f t="shared" si="6"/>
        <v>2050</v>
      </c>
      <c r="K24" s="44">
        <v>0</v>
      </c>
      <c r="L24" s="44">
        <f t="shared" si="1"/>
        <v>2050</v>
      </c>
      <c r="M24" s="46">
        <f t="shared" si="7"/>
        <v>1</v>
      </c>
      <c r="N24" s="44">
        <f t="shared" si="8"/>
        <v>2050</v>
      </c>
      <c r="O24" s="44"/>
      <c r="P24" s="44"/>
      <c r="Q24" s="132">
        <f t="shared" si="2"/>
        <v>45838</v>
      </c>
      <c r="R24" s="132">
        <f t="shared" si="3"/>
        <v>45838</v>
      </c>
      <c r="S24" s="15"/>
      <c r="V24" s="97">
        <f t="shared" si="4"/>
        <v>45838</v>
      </c>
      <c r="W24" s="98">
        <v>45839</v>
      </c>
      <c r="X24">
        <f t="shared" si="0"/>
        <v>1</v>
      </c>
    </row>
    <row r="25" spans="2:24" ht="15.5">
      <c r="B25" s="7"/>
      <c r="C25" s="31" t="s">
        <v>25</v>
      </c>
      <c r="D25" s="29"/>
      <c r="E25" s="30"/>
      <c r="F25" s="30"/>
      <c r="G25" s="32"/>
      <c r="H25" s="32"/>
      <c r="I25" s="30"/>
      <c r="J25" s="30"/>
      <c r="K25" s="30"/>
      <c r="L25" s="30"/>
      <c r="M25" s="29"/>
      <c r="N25" s="30">
        <f>SUM(N18:N24)</f>
        <v>402200</v>
      </c>
      <c r="O25" s="30">
        <f>ROUNDDOWN(N25*1000/365,0)</f>
        <v>1101917</v>
      </c>
      <c r="P25" s="30">
        <f>ROUNDDOWN(O25*0.005,0)</f>
        <v>5509</v>
      </c>
      <c r="Q25" s="30"/>
      <c r="R25" s="32"/>
      <c r="S25" s="15"/>
      <c r="V25" s="97"/>
      <c r="W25" s="97"/>
    </row>
    <row r="26" spans="2:24" ht="13" customHeight="1">
      <c r="B26" s="7"/>
      <c r="C26" s="209" t="s">
        <v>21</v>
      </c>
      <c r="D26" s="213">
        <v>45778</v>
      </c>
      <c r="E26" s="211">
        <v>6000</v>
      </c>
      <c r="F26" s="209">
        <v>0</v>
      </c>
      <c r="G26" s="207" t="s">
        <v>83</v>
      </c>
      <c r="H26" s="123" t="s">
        <v>75</v>
      </c>
      <c r="I26" s="137">
        <v>100</v>
      </c>
      <c r="J26" s="217"/>
      <c r="K26" s="217"/>
      <c r="L26" s="217"/>
      <c r="M26" s="215"/>
      <c r="N26" s="217"/>
      <c r="O26" s="217"/>
      <c r="P26" s="217"/>
      <c r="Q26" s="219" t="s">
        <v>82</v>
      </c>
      <c r="R26" s="220"/>
      <c r="S26" s="15"/>
      <c r="V26" s="97"/>
      <c r="W26" s="97"/>
    </row>
    <row r="27" spans="2:24" ht="13" customHeight="1">
      <c r="B27" s="7"/>
      <c r="C27" s="210"/>
      <c r="D27" s="214"/>
      <c r="E27" s="212"/>
      <c r="F27" s="210"/>
      <c r="G27" s="208"/>
      <c r="H27" s="123" t="s">
        <v>76</v>
      </c>
      <c r="I27" s="138">
        <v>100</v>
      </c>
      <c r="J27" s="218"/>
      <c r="K27" s="218"/>
      <c r="L27" s="218"/>
      <c r="M27" s="216"/>
      <c r="N27" s="218"/>
      <c r="O27" s="218"/>
      <c r="P27" s="218"/>
      <c r="Q27" s="221"/>
      <c r="R27" s="222"/>
      <c r="S27" s="15"/>
    </row>
    <row r="28" spans="2:24" ht="13" customHeight="1">
      <c r="B28" s="7"/>
      <c r="C28" s="141"/>
      <c r="D28" s="143"/>
      <c r="E28" s="142"/>
      <c r="F28" s="141"/>
      <c r="G28" s="140"/>
      <c r="H28" s="123"/>
      <c r="I28" s="138"/>
      <c r="J28" s="145"/>
      <c r="K28" s="145"/>
      <c r="L28" s="145"/>
      <c r="M28" s="144"/>
      <c r="N28" s="145"/>
      <c r="O28" s="145"/>
      <c r="P28" s="145"/>
      <c r="Q28" s="145"/>
      <c r="R28" s="144"/>
      <c r="S28" s="15"/>
    </row>
    <row r="29" spans="2:24" ht="13" customHeight="1">
      <c r="B29" s="7"/>
      <c r="C29" s="141"/>
      <c r="D29" s="143"/>
      <c r="E29" s="142"/>
      <c r="F29" s="141"/>
      <c r="G29" s="140"/>
      <c r="H29" s="123"/>
      <c r="I29" s="138"/>
      <c r="J29" s="158"/>
      <c r="K29" s="158"/>
      <c r="L29" s="157"/>
      <c r="M29" s="157"/>
      <c r="N29" s="138"/>
      <c r="O29" s="145"/>
      <c r="P29" s="145"/>
      <c r="Q29" s="133"/>
      <c r="R29" s="134"/>
      <c r="S29" s="15"/>
      <c r="V29" s="97"/>
      <c r="W29" s="99"/>
    </row>
    <row r="30" spans="2:24" ht="15.5" customHeight="1">
      <c r="B30" s="7"/>
      <c r="C30" s="38"/>
      <c r="D30" s="39"/>
      <c r="E30" s="40"/>
      <c r="F30" s="38"/>
      <c r="G30" s="50"/>
      <c r="H30" s="50"/>
      <c r="I30" s="40"/>
      <c r="J30" s="159"/>
      <c r="K30" s="40"/>
      <c r="L30" s="157"/>
      <c r="M30" s="157"/>
      <c r="N30" s="138"/>
      <c r="O30" s="40"/>
      <c r="P30" s="40"/>
      <c r="Q30" s="133"/>
      <c r="R30" s="134"/>
      <c r="S30" s="15"/>
      <c r="V30" s="97"/>
      <c r="W30" s="99"/>
    </row>
    <row r="31" spans="2:24" ht="15.5">
      <c r="B31" s="7"/>
      <c r="C31" s="41"/>
      <c r="D31" s="41"/>
      <c r="E31" s="41"/>
      <c r="F31" s="41"/>
      <c r="G31" s="41"/>
      <c r="H31" s="41"/>
      <c r="I31" s="40"/>
      <c r="J31" s="160"/>
      <c r="K31" s="42"/>
      <c r="L31" s="157"/>
      <c r="M31" s="157"/>
      <c r="N31" s="138"/>
      <c r="O31" s="42"/>
      <c r="P31" s="42"/>
      <c r="Q31" s="133"/>
      <c r="R31" s="134"/>
      <c r="S31" s="15"/>
      <c r="V31" s="97"/>
      <c r="W31" s="99"/>
    </row>
    <row r="32" spans="2:24" ht="15.5" customHeight="1">
      <c r="B32" s="7"/>
      <c r="C32" s="156"/>
      <c r="D32" s="156"/>
      <c r="E32" s="156"/>
      <c r="F32" s="156"/>
      <c r="G32" s="156"/>
      <c r="H32" s="156"/>
      <c r="I32" s="157"/>
      <c r="J32" s="161"/>
      <c r="K32" s="157"/>
      <c r="L32" s="157"/>
      <c r="M32" s="157"/>
      <c r="N32" s="138"/>
      <c r="O32" s="157"/>
      <c r="P32" s="157"/>
      <c r="Q32" s="133"/>
      <c r="R32" s="134"/>
      <c r="S32" s="15"/>
      <c r="V32" s="97"/>
      <c r="W32" s="99">
        <v>45778</v>
      </c>
      <c r="X32">
        <f t="shared" ref="X32" si="9">W32-V32</f>
        <v>45778</v>
      </c>
    </row>
    <row r="33" spans="2:24" ht="15.5" customHeight="1">
      <c r="B33" s="7"/>
      <c r="C33" s="38"/>
      <c r="D33" s="39"/>
      <c r="E33" s="40"/>
      <c r="F33" s="38"/>
      <c r="G33" s="50"/>
      <c r="H33" s="50"/>
      <c r="I33" s="40"/>
      <c r="J33" s="161">
        <v>6000</v>
      </c>
      <c r="K33" s="40">
        <v>0</v>
      </c>
      <c r="L33" s="40">
        <f>J33-K33</f>
        <v>6000</v>
      </c>
      <c r="M33" s="157">
        <f t="shared" ref="M33:M35" si="10">X33</f>
        <v>29</v>
      </c>
      <c r="N33" s="138">
        <f t="shared" ref="N33:N35" si="11">L33*M33</f>
        <v>174000</v>
      </c>
      <c r="O33" s="40"/>
      <c r="P33" s="40"/>
      <c r="Q33" s="133">
        <f t="shared" ref="Q33" si="12">V33</f>
        <v>45778</v>
      </c>
      <c r="R33" s="134">
        <f t="shared" ref="R33" si="13">W33-1</f>
        <v>45806</v>
      </c>
      <c r="S33" s="15"/>
      <c r="V33" s="97">
        <f t="shared" ref="V33" si="14">W32</f>
        <v>45778</v>
      </c>
      <c r="W33" s="99">
        <v>45807</v>
      </c>
      <c r="X33">
        <f t="shared" ref="X33:X35" si="15">W33-V33</f>
        <v>29</v>
      </c>
    </row>
    <row r="34" spans="2:24" ht="15.5">
      <c r="B34" s="7"/>
      <c r="C34" s="41"/>
      <c r="D34" s="41"/>
      <c r="E34" s="41"/>
      <c r="F34" s="41"/>
      <c r="G34" s="41"/>
      <c r="H34" s="41"/>
      <c r="I34" s="40">
        <f>$I$26</f>
        <v>100</v>
      </c>
      <c r="J34" s="161">
        <f t="shared" ref="J34:J35" si="16">J33-I34</f>
        <v>5900</v>
      </c>
      <c r="K34" s="42">
        <v>0</v>
      </c>
      <c r="L34" s="42">
        <f t="shared" ref="L34:L35" si="17">J34-K34</f>
        <v>5900</v>
      </c>
      <c r="M34" s="157">
        <f t="shared" si="10"/>
        <v>31</v>
      </c>
      <c r="N34" s="138">
        <f t="shared" si="11"/>
        <v>182900</v>
      </c>
      <c r="O34" s="42"/>
      <c r="P34" s="42"/>
      <c r="Q34" s="133">
        <f t="shared" ref="Q34:Q35" si="18">V34</f>
        <v>45807</v>
      </c>
      <c r="R34" s="134">
        <f t="shared" ref="R34:R35" si="19">W34-1</f>
        <v>45837</v>
      </c>
      <c r="S34" s="15"/>
      <c r="V34" s="97">
        <f t="shared" ref="V34:V35" si="20">W33</f>
        <v>45807</v>
      </c>
      <c r="W34" s="99">
        <v>45838</v>
      </c>
      <c r="X34">
        <f t="shared" si="15"/>
        <v>31</v>
      </c>
    </row>
    <row r="35" spans="2:24" ht="15.5" customHeight="1" thickBot="1">
      <c r="B35" s="7"/>
      <c r="C35" s="47"/>
      <c r="D35" s="47"/>
      <c r="E35" s="47"/>
      <c r="F35" s="47"/>
      <c r="G35" s="47"/>
      <c r="H35" s="47"/>
      <c r="I35" s="48">
        <f>$I$26</f>
        <v>100</v>
      </c>
      <c r="J35" s="162">
        <f t="shared" si="16"/>
        <v>5800</v>
      </c>
      <c r="K35" s="48">
        <v>0</v>
      </c>
      <c r="L35" s="48">
        <f t="shared" si="17"/>
        <v>5800</v>
      </c>
      <c r="M35" s="157">
        <f t="shared" si="10"/>
        <v>1</v>
      </c>
      <c r="N35" s="164">
        <f t="shared" si="11"/>
        <v>5800</v>
      </c>
      <c r="O35" s="48"/>
      <c r="P35" s="48"/>
      <c r="Q35" s="135">
        <f t="shared" si="18"/>
        <v>45838</v>
      </c>
      <c r="R35" s="136">
        <f t="shared" si="19"/>
        <v>45838</v>
      </c>
      <c r="S35" s="15"/>
      <c r="V35" s="97">
        <f t="shared" si="20"/>
        <v>45838</v>
      </c>
      <c r="W35" s="98">
        <v>45839</v>
      </c>
      <c r="X35">
        <f t="shared" si="15"/>
        <v>1</v>
      </c>
    </row>
    <row r="36" spans="2:24" ht="16" thickBot="1">
      <c r="B36" s="7"/>
      <c r="C36" s="147" t="s">
        <v>25</v>
      </c>
      <c r="D36" s="148"/>
      <c r="E36" s="148"/>
      <c r="F36" s="148"/>
      <c r="G36" s="148"/>
      <c r="H36" s="148"/>
      <c r="I36" s="149"/>
      <c r="J36" s="149"/>
      <c r="K36" s="149"/>
      <c r="L36" s="149"/>
      <c r="M36" s="163"/>
      <c r="N36" s="149">
        <f>SUM(N29:N35)</f>
        <v>362700</v>
      </c>
      <c r="O36" s="150">
        <f>ROUNDDOWN(N36*1000/365,0)</f>
        <v>993698</v>
      </c>
      <c r="P36" s="149">
        <f>ROUNDDOWN(O36*0.005,0)</f>
        <v>4968</v>
      </c>
      <c r="Q36" s="149"/>
      <c r="R36" s="151"/>
      <c r="S36" s="15"/>
      <c r="V36" s="97"/>
      <c r="W36" s="97"/>
    </row>
    <row r="37" spans="2:24" ht="16" thickTop="1">
      <c r="B37" s="7"/>
      <c r="C37" s="152" t="s">
        <v>26</v>
      </c>
      <c r="D37" s="153"/>
      <c r="E37" s="154"/>
      <c r="F37" s="154"/>
      <c r="G37" s="153"/>
      <c r="H37" s="153"/>
      <c r="I37" s="154"/>
      <c r="J37" s="154"/>
      <c r="K37" s="154"/>
      <c r="L37" s="154"/>
      <c r="M37" s="153"/>
      <c r="N37" s="154"/>
      <c r="O37" s="154"/>
      <c r="P37" s="154">
        <f>P25+P36</f>
        <v>10477</v>
      </c>
      <c r="Q37" s="154"/>
      <c r="R37" s="153"/>
      <c r="S37" s="15"/>
    </row>
    <row r="38" spans="2:24">
      <c r="B38" s="7"/>
      <c r="C38" s="198" t="s">
        <v>9</v>
      </c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25"/>
    </row>
    <row r="39" spans="2:24">
      <c r="B39" s="7"/>
      <c r="C39" s="199" t="s">
        <v>79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25"/>
    </row>
    <row r="40" spans="2:24">
      <c r="B40" s="7"/>
      <c r="C40" s="198" t="s">
        <v>10</v>
      </c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25"/>
    </row>
    <row r="41" spans="2:24">
      <c r="B41" s="7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9"/>
    </row>
    <row r="42" spans="2:24" ht="6" customHeight="1">
      <c r="B42" s="2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27"/>
      <c r="S42" s="28"/>
    </row>
    <row r="43" spans="2:24" ht="6" customHeight="1"/>
  </sheetData>
  <mergeCells count="60">
    <mergeCell ref="Q14:R15"/>
    <mergeCell ref="P10:P13"/>
    <mergeCell ref="C8:R8"/>
    <mergeCell ref="C9:R9"/>
    <mergeCell ref="C10:C13"/>
    <mergeCell ref="D10:D13"/>
    <mergeCell ref="E10:E13"/>
    <mergeCell ref="F10:F13"/>
    <mergeCell ref="G10:G13"/>
    <mergeCell ref="J10:J13"/>
    <mergeCell ref="K10:K13"/>
    <mergeCell ref="Q10:R13"/>
    <mergeCell ref="L10:L13"/>
    <mergeCell ref="H10:I13"/>
    <mergeCell ref="M10:M13"/>
    <mergeCell ref="M16:M17"/>
    <mergeCell ref="D16:D17"/>
    <mergeCell ref="F16:F17"/>
    <mergeCell ref="E16:E17"/>
    <mergeCell ref="I14:I15"/>
    <mergeCell ref="L16:L17"/>
    <mergeCell ref="K16:K17"/>
    <mergeCell ref="J16:J17"/>
    <mergeCell ref="C38:R38"/>
    <mergeCell ref="C39:R39"/>
    <mergeCell ref="C40:R40"/>
    <mergeCell ref="J14:J15"/>
    <mergeCell ref="K14:K15"/>
    <mergeCell ref="L14:L15"/>
    <mergeCell ref="M14:M15"/>
    <mergeCell ref="N14:N15"/>
    <mergeCell ref="O14:O15"/>
    <mergeCell ref="C14:C15"/>
    <mergeCell ref="D14:D15"/>
    <mergeCell ref="E14:E15"/>
    <mergeCell ref="F14:F15"/>
    <mergeCell ref="G14:G15"/>
    <mergeCell ref="C16:C17"/>
    <mergeCell ref="G16:G17"/>
    <mergeCell ref="C26:C27"/>
    <mergeCell ref="M26:M27"/>
    <mergeCell ref="L26:L27"/>
    <mergeCell ref="K26:K27"/>
    <mergeCell ref="J26:J27"/>
    <mergeCell ref="L1:S1"/>
    <mergeCell ref="G26:G27"/>
    <mergeCell ref="F26:F27"/>
    <mergeCell ref="E26:E27"/>
    <mergeCell ref="D26:D27"/>
    <mergeCell ref="P16:P17"/>
    <mergeCell ref="O16:O17"/>
    <mergeCell ref="N16:N17"/>
    <mergeCell ref="Q16:R17"/>
    <mergeCell ref="Q26:R27"/>
    <mergeCell ref="P26:P27"/>
    <mergeCell ref="O26:O27"/>
    <mergeCell ref="N26:N27"/>
    <mergeCell ref="N10:N13"/>
    <mergeCell ref="O10:O13"/>
    <mergeCell ref="P14:P15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43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113"/>
  <sheetViews>
    <sheetView view="pageBreakPreview" zoomScale="60" zoomScaleNormal="100" workbookViewId="0">
      <selection activeCell="Z23" sqref="Z23"/>
    </sheetView>
  </sheetViews>
  <sheetFormatPr defaultRowHeight="13"/>
  <cols>
    <col min="1" max="1" width="2" customWidth="1"/>
    <col min="2" max="2" width="7.7265625" customWidth="1"/>
    <col min="3" max="4" width="7.6328125" customWidth="1"/>
    <col min="5" max="5" width="5.453125" customWidth="1"/>
    <col min="6" max="6" width="7.6328125" customWidth="1"/>
    <col min="7" max="8" width="5.6328125" customWidth="1"/>
    <col min="9" max="9" width="6" customWidth="1"/>
    <col min="10" max="10" width="7.36328125" customWidth="1"/>
    <col min="11" max="11" width="9.453125" customWidth="1"/>
    <col min="12" max="12" width="4.7265625" customWidth="1"/>
    <col min="13" max="13" width="9.453125" customWidth="1"/>
    <col min="14" max="14" width="11.453125" bestFit="1" customWidth="1"/>
    <col min="15" max="15" width="8.90625" customWidth="1"/>
    <col min="16" max="16" width="8.6328125" customWidth="1"/>
    <col min="17" max="17" width="8.6328125" style="97" customWidth="1"/>
    <col min="18" max="18" width="2.453125" customWidth="1"/>
    <col min="19" max="19" width="7.7265625" customWidth="1"/>
    <col min="20" max="20" width="11.90625" style="97" customWidth="1"/>
    <col min="21" max="21" width="11.453125" style="97" customWidth="1"/>
  </cols>
  <sheetData>
    <row r="1" spans="1:21" s="89" customFormat="1" ht="16.5">
      <c r="A1" s="88"/>
      <c r="B1" s="89" t="s">
        <v>49</v>
      </c>
      <c r="Q1" s="96"/>
      <c r="T1" s="96"/>
      <c r="U1" s="96"/>
    </row>
    <row r="2" spans="1:21" s="89" customFormat="1" ht="16.5">
      <c r="A2" s="88"/>
      <c r="B2" s="89" t="s">
        <v>50</v>
      </c>
      <c r="Q2" s="96"/>
      <c r="T2" s="96"/>
      <c r="U2" s="96"/>
    </row>
    <row r="3" spans="1:21" s="89" customFormat="1" ht="16.5">
      <c r="A3" s="88"/>
      <c r="B3" s="89" t="s">
        <v>51</v>
      </c>
      <c r="Q3" s="96"/>
      <c r="T3" s="96"/>
      <c r="U3" s="96"/>
    </row>
    <row r="4" spans="1:21" s="89" customFormat="1" ht="16.5">
      <c r="A4" s="88"/>
      <c r="B4" s="89" t="s">
        <v>52</v>
      </c>
      <c r="Q4" s="96"/>
      <c r="T4" s="96"/>
      <c r="U4" s="96"/>
    </row>
    <row r="5" spans="1:21" s="89" customFormat="1" ht="16.5">
      <c r="A5" s="88"/>
      <c r="B5" s="89" t="s">
        <v>53</v>
      </c>
      <c r="Q5" s="96"/>
      <c r="T5" s="96"/>
      <c r="U5" s="96"/>
    </row>
    <row r="6" spans="1:21" ht="15.75" customHeight="1">
      <c r="A6" s="62"/>
      <c r="B6" s="62"/>
      <c r="C6" s="62"/>
    </row>
    <row r="7" spans="1:21" ht="15.75" customHeight="1">
      <c r="A7" s="62"/>
      <c r="B7" s="62" t="s">
        <v>55</v>
      </c>
      <c r="C7" s="62"/>
    </row>
    <row r="8" spans="1:21" ht="11.25" customHeight="1">
      <c r="A8" s="83"/>
      <c r="B8" s="84"/>
      <c r="C8" s="8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01"/>
      <c r="R8" s="6"/>
    </row>
    <row r="9" spans="1:21" ht="21.75" customHeight="1">
      <c r="A9" s="196" t="s">
        <v>34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90"/>
      <c r="M9" s="90"/>
      <c r="N9" s="90"/>
      <c r="O9" s="90"/>
      <c r="P9" s="90"/>
      <c r="Q9" s="102"/>
      <c r="R9" s="11"/>
      <c r="S9" s="55"/>
    </row>
    <row r="10" spans="1:21" ht="21.75" customHeight="1">
      <c r="A10" s="7"/>
      <c r="B10" s="81" t="s">
        <v>56</v>
      </c>
      <c r="C10" s="253" t="s">
        <v>57</v>
      </c>
      <c r="D10" s="253"/>
      <c r="E10" s="253"/>
      <c r="F10" s="254" t="s">
        <v>58</v>
      </c>
      <c r="G10" s="254"/>
      <c r="H10" s="254"/>
      <c r="I10" s="255">
        <v>6000000</v>
      </c>
      <c r="J10" s="255"/>
      <c r="K10" s="55" t="s">
        <v>54</v>
      </c>
      <c r="L10" s="254"/>
      <c r="M10" s="254"/>
      <c r="N10" s="92"/>
      <c r="O10" s="91"/>
      <c r="P10" s="91"/>
      <c r="Q10" s="102"/>
      <c r="R10" s="11"/>
      <c r="S10" s="55"/>
    </row>
    <row r="11" spans="1:21" ht="15.75" customHeight="1">
      <c r="A11" s="86"/>
      <c r="B11" s="87"/>
      <c r="C11" s="8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03"/>
      <c r="R11" s="9"/>
    </row>
    <row r="12" spans="1:21" ht="21" customHeight="1">
      <c r="A12" s="7"/>
      <c r="B12" s="176" t="s">
        <v>1</v>
      </c>
      <c r="C12" s="193" t="s">
        <v>35</v>
      </c>
      <c r="D12" s="193" t="s">
        <v>28</v>
      </c>
      <c r="E12" s="193" t="s">
        <v>36</v>
      </c>
      <c r="F12" s="193" t="s">
        <v>13</v>
      </c>
      <c r="G12" s="176" t="s">
        <v>37</v>
      </c>
      <c r="H12" s="177"/>
      <c r="I12" s="193" t="s">
        <v>38</v>
      </c>
      <c r="J12" s="193" t="s">
        <v>39</v>
      </c>
      <c r="K12" s="193" t="s">
        <v>40</v>
      </c>
      <c r="L12" s="193" t="s">
        <v>41</v>
      </c>
      <c r="M12" s="193" t="s">
        <v>30</v>
      </c>
      <c r="N12" s="193" t="s">
        <v>42</v>
      </c>
      <c r="O12" s="203" t="s">
        <v>88</v>
      </c>
      <c r="P12" s="256" t="s">
        <v>3</v>
      </c>
      <c r="Q12" s="257"/>
      <c r="R12" s="12"/>
      <c r="S12" s="1"/>
    </row>
    <row r="13" spans="1:21">
      <c r="A13" s="7"/>
      <c r="B13" s="178"/>
      <c r="C13" s="194"/>
      <c r="D13" s="194"/>
      <c r="E13" s="194"/>
      <c r="F13" s="194"/>
      <c r="G13" s="178"/>
      <c r="H13" s="179"/>
      <c r="I13" s="194"/>
      <c r="J13" s="194"/>
      <c r="K13" s="194"/>
      <c r="L13" s="194"/>
      <c r="M13" s="194"/>
      <c r="N13" s="194"/>
      <c r="O13" s="204"/>
      <c r="P13" s="258"/>
      <c r="Q13" s="259"/>
      <c r="R13" s="12"/>
      <c r="S13" s="1"/>
    </row>
    <row r="14" spans="1:21">
      <c r="A14" s="7"/>
      <c r="B14" s="178"/>
      <c r="C14" s="194"/>
      <c r="D14" s="194"/>
      <c r="E14" s="194"/>
      <c r="F14" s="194"/>
      <c r="G14" s="178"/>
      <c r="H14" s="179"/>
      <c r="I14" s="194"/>
      <c r="J14" s="194"/>
      <c r="K14" s="194"/>
      <c r="L14" s="194"/>
      <c r="M14" s="194"/>
      <c r="N14" s="194"/>
      <c r="O14" s="204"/>
      <c r="P14" s="258"/>
      <c r="Q14" s="259"/>
      <c r="R14" s="12"/>
      <c r="S14" s="1"/>
    </row>
    <row r="15" spans="1:21">
      <c r="A15" s="7"/>
      <c r="B15" s="178"/>
      <c r="C15" s="195"/>
      <c r="D15" s="195"/>
      <c r="E15" s="195"/>
      <c r="F15" s="195"/>
      <c r="G15" s="180"/>
      <c r="H15" s="181"/>
      <c r="I15" s="195"/>
      <c r="J15" s="195"/>
      <c r="K15" s="195"/>
      <c r="L15" s="195"/>
      <c r="M15" s="195"/>
      <c r="N15" s="195"/>
      <c r="O15" s="205"/>
      <c r="P15" s="260"/>
      <c r="Q15" s="261"/>
      <c r="R15" s="13"/>
      <c r="S15" s="2"/>
    </row>
    <row r="16" spans="1:21">
      <c r="A16" s="7"/>
      <c r="B16" s="224"/>
      <c r="C16" s="188" t="s">
        <v>2</v>
      </c>
      <c r="D16" s="223" t="s">
        <v>4</v>
      </c>
      <c r="E16" s="223" t="s">
        <v>5</v>
      </c>
      <c r="F16" s="223" t="s">
        <v>6</v>
      </c>
      <c r="G16" s="118" t="s">
        <v>71</v>
      </c>
      <c r="H16" s="223" t="s">
        <v>4</v>
      </c>
      <c r="I16" s="223" t="s">
        <v>4</v>
      </c>
      <c r="J16" s="223" t="s">
        <v>4</v>
      </c>
      <c r="K16" s="223" t="s">
        <v>4</v>
      </c>
      <c r="L16" s="223" t="s">
        <v>7</v>
      </c>
      <c r="M16" s="223" t="s">
        <v>4</v>
      </c>
      <c r="N16" s="223" t="s">
        <v>8</v>
      </c>
      <c r="O16" s="223" t="s">
        <v>8</v>
      </c>
      <c r="P16" s="167"/>
      <c r="Q16" s="168"/>
      <c r="R16" s="14"/>
      <c r="S16" s="3"/>
    </row>
    <row r="17" spans="1:22">
      <c r="A17" s="7"/>
      <c r="B17" s="224"/>
      <c r="C17" s="175"/>
      <c r="D17" s="223"/>
      <c r="E17" s="223"/>
      <c r="F17" s="223"/>
      <c r="G17" s="118" t="s">
        <v>72</v>
      </c>
      <c r="H17" s="223"/>
      <c r="I17" s="223"/>
      <c r="J17" s="223"/>
      <c r="K17" s="223"/>
      <c r="L17" s="223"/>
      <c r="M17" s="223"/>
      <c r="N17" s="223"/>
      <c r="O17" s="223"/>
      <c r="P17" s="169"/>
      <c r="Q17" s="170"/>
      <c r="R17" s="14"/>
      <c r="S17" s="3"/>
    </row>
    <row r="18" spans="1:22" ht="13" customHeight="1">
      <c r="A18" s="7"/>
      <c r="B18" s="245" t="str">
        <f>C10</f>
        <v>えひめ会社（株）</v>
      </c>
      <c r="C18" s="243">
        <v>45778</v>
      </c>
      <c r="D18" s="241">
        <f>I10/1000</f>
        <v>6000</v>
      </c>
      <c r="E18" s="239">
        <v>0</v>
      </c>
      <c r="F18" s="249" t="s">
        <v>86</v>
      </c>
      <c r="G18" s="118" t="s">
        <v>71</v>
      </c>
      <c r="H18" s="95">
        <v>100</v>
      </c>
      <c r="I18" s="247">
        <f>I10/1000</f>
        <v>6000</v>
      </c>
      <c r="J18" s="188"/>
      <c r="K18" s="188"/>
      <c r="L18" s="188"/>
      <c r="M18" s="188"/>
      <c r="N18" s="188"/>
      <c r="O18" s="188"/>
      <c r="P18" s="188"/>
      <c r="Q18" s="168"/>
      <c r="R18" s="14"/>
      <c r="S18" s="3"/>
    </row>
    <row r="19" spans="1:22" ht="13" customHeight="1">
      <c r="A19" s="7"/>
      <c r="B19" s="246"/>
      <c r="C19" s="244"/>
      <c r="D19" s="242"/>
      <c r="E19" s="240"/>
      <c r="F19" s="250"/>
      <c r="G19" s="118" t="s">
        <v>72</v>
      </c>
      <c r="H19" s="95">
        <v>100</v>
      </c>
      <c r="I19" s="248"/>
      <c r="J19" s="175"/>
      <c r="K19" s="175"/>
      <c r="L19" s="175"/>
      <c r="M19" s="175"/>
      <c r="N19" s="175"/>
      <c r="O19" s="175"/>
      <c r="P19" s="175"/>
      <c r="Q19" s="170"/>
      <c r="R19" s="15"/>
      <c r="S19" s="56"/>
      <c r="U19" s="97" t="s">
        <v>45</v>
      </c>
    </row>
    <row r="20" spans="1:22" ht="20.25" customHeight="1">
      <c r="A20" s="7"/>
      <c r="B20" s="57"/>
      <c r="C20" s="57"/>
      <c r="D20" s="57"/>
      <c r="E20" s="57"/>
      <c r="F20" s="57"/>
      <c r="G20" s="57"/>
      <c r="H20" s="57"/>
      <c r="I20" s="119"/>
      <c r="J20" s="57"/>
      <c r="K20" s="60"/>
      <c r="L20" s="57"/>
      <c r="M20" s="59"/>
      <c r="N20" s="57"/>
      <c r="O20" s="57"/>
      <c r="P20" s="57"/>
      <c r="Q20" s="105"/>
      <c r="R20" s="15"/>
      <c r="S20" s="70"/>
      <c r="T20" s="98"/>
      <c r="U20" s="99"/>
      <c r="V20">
        <f t="shared" ref="V20:V26" si="0">U20-T20</f>
        <v>0</v>
      </c>
    </row>
    <row r="21" spans="1:22" ht="20.25" customHeight="1">
      <c r="A21" s="7"/>
      <c r="B21" s="57"/>
      <c r="C21" s="57"/>
      <c r="D21" s="57"/>
      <c r="E21" s="57"/>
      <c r="F21" s="57"/>
      <c r="G21" s="57"/>
      <c r="H21" s="93"/>
      <c r="I21" s="60"/>
      <c r="J21" s="57"/>
      <c r="K21" s="60"/>
      <c r="L21" s="57"/>
      <c r="M21" s="59"/>
      <c r="N21" s="57"/>
      <c r="O21" s="57"/>
      <c r="P21" s="57"/>
      <c r="Q21" s="105"/>
      <c r="R21" s="15"/>
      <c r="S21" s="70"/>
      <c r="T21" s="98"/>
      <c r="U21" s="99"/>
      <c r="V21">
        <f t="shared" si="0"/>
        <v>0</v>
      </c>
    </row>
    <row r="22" spans="1:22" ht="20.25" customHeight="1">
      <c r="A22" s="7"/>
      <c r="B22" s="57"/>
      <c r="C22" s="57"/>
      <c r="D22" s="57"/>
      <c r="E22" s="57"/>
      <c r="F22" s="57"/>
      <c r="G22" s="57"/>
      <c r="H22" s="93"/>
      <c r="I22" s="60"/>
      <c r="J22" s="57"/>
      <c r="K22" s="60"/>
      <c r="L22" s="57"/>
      <c r="M22" s="59"/>
      <c r="N22" s="57"/>
      <c r="O22" s="57"/>
      <c r="P22" s="57"/>
      <c r="Q22" s="105"/>
      <c r="R22" s="15"/>
      <c r="S22" s="251" t="s">
        <v>60</v>
      </c>
      <c r="T22" s="98"/>
      <c r="U22" s="99"/>
      <c r="V22">
        <f t="shared" si="0"/>
        <v>0</v>
      </c>
    </row>
    <row r="23" spans="1:22" ht="20.25" customHeight="1">
      <c r="A23" s="7"/>
      <c r="B23" s="57"/>
      <c r="C23" s="57"/>
      <c r="D23" s="57"/>
      <c r="E23" s="57"/>
      <c r="F23" s="57"/>
      <c r="G23" s="57"/>
      <c r="H23" s="93"/>
      <c r="I23" s="60"/>
      <c r="J23" s="57"/>
      <c r="K23" s="60"/>
      <c r="L23" s="57"/>
      <c r="M23" s="59"/>
      <c r="N23" s="57"/>
      <c r="O23" s="57"/>
      <c r="P23" s="57"/>
      <c r="Q23" s="105"/>
      <c r="R23" s="15"/>
      <c r="S23" s="251"/>
      <c r="T23" s="98"/>
      <c r="U23" s="99"/>
      <c r="V23">
        <f t="shared" si="0"/>
        <v>0</v>
      </c>
    </row>
    <row r="24" spans="1:22" ht="20.25" customHeight="1">
      <c r="A24" s="7"/>
      <c r="B24" s="57"/>
      <c r="C24" s="57"/>
      <c r="D24" s="57"/>
      <c r="E24" s="57"/>
      <c r="F24" s="57"/>
      <c r="G24" s="57"/>
      <c r="H24" s="93"/>
      <c r="I24" s="120">
        <f>D18</f>
        <v>6000</v>
      </c>
      <c r="J24" s="57">
        <v>0</v>
      </c>
      <c r="K24" s="60">
        <f>I24-J24</f>
        <v>6000</v>
      </c>
      <c r="L24" s="57">
        <f>V24</f>
        <v>29</v>
      </c>
      <c r="M24" s="59">
        <f>K24*L24</f>
        <v>174000</v>
      </c>
      <c r="N24" s="57"/>
      <c r="O24" s="57"/>
      <c r="P24" s="104">
        <f>T24</f>
        <v>45778</v>
      </c>
      <c r="Q24" s="105">
        <f>U24-1</f>
        <v>45806</v>
      </c>
      <c r="R24" s="15"/>
      <c r="S24" s="251"/>
      <c r="T24" s="98">
        <v>45778</v>
      </c>
      <c r="U24" s="99">
        <v>45807</v>
      </c>
      <c r="V24">
        <f t="shared" si="0"/>
        <v>29</v>
      </c>
    </row>
    <row r="25" spans="1:22" ht="20.25" customHeight="1">
      <c r="A25" s="7"/>
      <c r="B25" s="57"/>
      <c r="C25" s="57"/>
      <c r="D25" s="57"/>
      <c r="E25" s="57"/>
      <c r="F25" s="57"/>
      <c r="G25" s="57"/>
      <c r="H25" s="57">
        <f>$H$18</f>
        <v>100</v>
      </c>
      <c r="I25" s="60">
        <f>I24-H25</f>
        <v>5900</v>
      </c>
      <c r="J25" s="57">
        <v>0</v>
      </c>
      <c r="K25" s="60">
        <f>I25-J25</f>
        <v>5900</v>
      </c>
      <c r="L25" s="57">
        <f>V25</f>
        <v>31</v>
      </c>
      <c r="M25" s="59">
        <f>K25*L25</f>
        <v>182900</v>
      </c>
      <c r="N25" s="57"/>
      <c r="O25" s="57"/>
      <c r="P25" s="104">
        <f>T25</f>
        <v>45807</v>
      </c>
      <c r="Q25" s="105">
        <f>U25-1</f>
        <v>45837</v>
      </c>
      <c r="R25" s="15"/>
      <c r="S25" s="70"/>
      <c r="T25" s="97">
        <f>U24</f>
        <v>45807</v>
      </c>
      <c r="U25" s="99">
        <v>45838</v>
      </c>
      <c r="V25">
        <f t="shared" si="0"/>
        <v>31</v>
      </c>
    </row>
    <row r="26" spans="1:22" ht="20.25" customHeight="1" thickBot="1">
      <c r="A26" s="7"/>
      <c r="B26" s="63"/>
      <c r="C26" s="63"/>
      <c r="D26" s="63"/>
      <c r="E26" s="63"/>
      <c r="F26" s="63"/>
      <c r="G26" s="63"/>
      <c r="H26" s="57">
        <f>$H$18</f>
        <v>100</v>
      </c>
      <c r="I26" s="64">
        <f>I25-H26</f>
        <v>5800</v>
      </c>
      <c r="J26" s="63">
        <v>0</v>
      </c>
      <c r="K26" s="64">
        <f>I26-J26</f>
        <v>5800</v>
      </c>
      <c r="L26" s="57">
        <f>V26</f>
        <v>1</v>
      </c>
      <c r="M26" s="65">
        <f>K26*L26</f>
        <v>5800</v>
      </c>
      <c r="N26" s="63"/>
      <c r="O26" s="63"/>
      <c r="P26" s="104">
        <f>T26</f>
        <v>45838</v>
      </c>
      <c r="Q26" s="105">
        <f>U26-1</f>
        <v>45838</v>
      </c>
      <c r="R26" s="15"/>
      <c r="S26" s="56"/>
      <c r="T26" s="97">
        <f>U25</f>
        <v>45838</v>
      </c>
      <c r="U26" s="98">
        <v>45839</v>
      </c>
      <c r="V26">
        <f t="shared" si="0"/>
        <v>1</v>
      </c>
    </row>
    <row r="27" spans="1:22" ht="18.75" customHeight="1" thickTop="1">
      <c r="A27" s="7"/>
      <c r="B27" s="108" t="s">
        <v>25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10">
        <f>SUM(M20:M26)</f>
        <v>362700</v>
      </c>
      <c r="N27" s="111">
        <f>ROUNDDOWN(M27*1000/365,0)</f>
        <v>993698</v>
      </c>
      <c r="O27" s="111">
        <f>ROUNDDOWN(N27*0.005,0)</f>
        <v>4968</v>
      </c>
      <c r="P27" s="111"/>
      <c r="Q27" s="112"/>
      <c r="R27" s="15"/>
      <c r="S27" s="56"/>
      <c r="V27">
        <f>SUM(V20:V26)</f>
        <v>61</v>
      </c>
    </row>
    <row r="28" spans="1:22" ht="18.75" customHeight="1">
      <c r="A28" s="7"/>
      <c r="B28" s="57"/>
      <c r="C28" s="57"/>
      <c r="D28" s="57"/>
      <c r="E28" s="57"/>
      <c r="F28" s="57"/>
      <c r="G28" s="57"/>
      <c r="H28" s="57"/>
      <c r="I28" s="94">
        <f>K26</f>
        <v>5800</v>
      </c>
      <c r="J28" s="57">
        <v>0</v>
      </c>
      <c r="K28" s="60">
        <f>I28-J28</f>
        <v>5800</v>
      </c>
      <c r="L28" s="57">
        <f>V28</f>
        <v>29</v>
      </c>
      <c r="M28" s="59">
        <f>K28*L28</f>
        <v>168200</v>
      </c>
      <c r="N28" s="57"/>
      <c r="O28" s="57"/>
      <c r="P28" s="104">
        <f>T28</f>
        <v>45839</v>
      </c>
      <c r="Q28" s="105">
        <f>U28-1</f>
        <v>45867</v>
      </c>
      <c r="R28" s="15"/>
      <c r="S28" s="70"/>
      <c r="T28" s="100">
        <f>U26</f>
        <v>45839</v>
      </c>
      <c r="U28" s="99">
        <v>45868</v>
      </c>
      <c r="V28">
        <f t="shared" ref="V28:V34" si="1">U28-T28</f>
        <v>29</v>
      </c>
    </row>
    <row r="29" spans="1:22" ht="18.75" customHeight="1">
      <c r="A29" s="7"/>
      <c r="B29" s="57"/>
      <c r="C29" s="57"/>
      <c r="D29" s="57"/>
      <c r="E29" s="57"/>
      <c r="F29" s="57"/>
      <c r="G29" s="57"/>
      <c r="H29" s="57">
        <f>$H$18</f>
        <v>100</v>
      </c>
      <c r="I29" s="60">
        <f t="shared" ref="I29:I34" si="2">I28-H29</f>
        <v>5700</v>
      </c>
      <c r="J29" s="57">
        <v>0</v>
      </c>
      <c r="K29" s="60">
        <f t="shared" ref="K29:K34" si="3">I29-J29</f>
        <v>5700</v>
      </c>
      <c r="L29" s="57">
        <f t="shared" ref="L29:L34" si="4">V29</f>
        <v>31</v>
      </c>
      <c r="M29" s="59">
        <f t="shared" ref="M29:M34" si="5">K29*L29</f>
        <v>176700</v>
      </c>
      <c r="N29" s="57"/>
      <c r="O29" s="57"/>
      <c r="P29" s="104">
        <f t="shared" ref="P29:P34" si="6">T29</f>
        <v>45868</v>
      </c>
      <c r="Q29" s="105">
        <f t="shared" ref="Q29:Q34" si="7">U29-1</f>
        <v>45898</v>
      </c>
      <c r="R29" s="15"/>
      <c r="S29" s="70"/>
      <c r="T29" s="97">
        <f t="shared" ref="T29:T34" si="8">U28</f>
        <v>45868</v>
      </c>
      <c r="U29" s="99">
        <v>45899</v>
      </c>
      <c r="V29">
        <f t="shared" si="1"/>
        <v>31</v>
      </c>
    </row>
    <row r="30" spans="1:22" ht="18.75" customHeight="1">
      <c r="A30" s="7"/>
      <c r="B30" s="57"/>
      <c r="C30" s="57"/>
      <c r="D30" s="57"/>
      <c r="E30" s="57"/>
      <c r="F30" s="57"/>
      <c r="G30" s="57"/>
      <c r="H30" s="57">
        <f t="shared" ref="H30:H34" si="9">$H$18</f>
        <v>100</v>
      </c>
      <c r="I30" s="60">
        <f t="shared" si="2"/>
        <v>5600</v>
      </c>
      <c r="J30" s="57">
        <v>0</v>
      </c>
      <c r="K30" s="60">
        <f t="shared" si="3"/>
        <v>5600</v>
      </c>
      <c r="L30" s="57">
        <f t="shared" si="4"/>
        <v>31</v>
      </c>
      <c r="M30" s="59">
        <f t="shared" si="5"/>
        <v>173600</v>
      </c>
      <c r="N30" s="57"/>
      <c r="O30" s="57"/>
      <c r="P30" s="104">
        <f t="shared" si="6"/>
        <v>45899</v>
      </c>
      <c r="Q30" s="105">
        <f t="shared" si="7"/>
        <v>45929</v>
      </c>
      <c r="R30" s="15"/>
      <c r="S30" s="251" t="s">
        <v>61</v>
      </c>
      <c r="T30" s="97">
        <f t="shared" si="8"/>
        <v>45899</v>
      </c>
      <c r="U30" s="99">
        <v>45930</v>
      </c>
      <c r="V30">
        <f t="shared" si="1"/>
        <v>31</v>
      </c>
    </row>
    <row r="31" spans="1:22" ht="18.75" customHeight="1">
      <c r="A31" s="7"/>
      <c r="B31" s="57"/>
      <c r="C31" s="57"/>
      <c r="D31" s="57"/>
      <c r="E31" s="57"/>
      <c r="F31" s="57"/>
      <c r="G31" s="57"/>
      <c r="H31" s="57">
        <f t="shared" si="9"/>
        <v>100</v>
      </c>
      <c r="I31" s="60">
        <f t="shared" si="2"/>
        <v>5500</v>
      </c>
      <c r="J31" s="57">
        <v>0</v>
      </c>
      <c r="K31" s="60">
        <f t="shared" si="3"/>
        <v>5500</v>
      </c>
      <c r="L31" s="57">
        <f t="shared" si="4"/>
        <v>30</v>
      </c>
      <c r="M31" s="59">
        <f t="shared" si="5"/>
        <v>165000</v>
      </c>
      <c r="N31" s="57"/>
      <c r="O31" s="57"/>
      <c r="P31" s="104">
        <f t="shared" si="6"/>
        <v>45930</v>
      </c>
      <c r="Q31" s="105">
        <f t="shared" si="7"/>
        <v>45959</v>
      </c>
      <c r="R31" s="15"/>
      <c r="S31" s="251"/>
      <c r="T31" s="97">
        <f t="shared" si="8"/>
        <v>45930</v>
      </c>
      <c r="U31" s="99">
        <v>45960</v>
      </c>
      <c r="V31">
        <f t="shared" si="1"/>
        <v>30</v>
      </c>
    </row>
    <row r="32" spans="1:22" ht="18.75" customHeight="1">
      <c r="A32" s="7"/>
      <c r="B32" s="57"/>
      <c r="C32" s="57"/>
      <c r="D32" s="57"/>
      <c r="E32" s="57"/>
      <c r="F32" s="57"/>
      <c r="G32" s="57"/>
      <c r="H32" s="57">
        <f t="shared" si="9"/>
        <v>100</v>
      </c>
      <c r="I32" s="60">
        <f t="shared" si="2"/>
        <v>5400</v>
      </c>
      <c r="J32" s="57">
        <v>0</v>
      </c>
      <c r="K32" s="60">
        <f t="shared" si="3"/>
        <v>5400</v>
      </c>
      <c r="L32" s="57">
        <f t="shared" si="4"/>
        <v>31</v>
      </c>
      <c r="M32" s="59">
        <f t="shared" si="5"/>
        <v>167400</v>
      </c>
      <c r="N32" s="57"/>
      <c r="O32" s="57"/>
      <c r="P32" s="104">
        <f t="shared" si="6"/>
        <v>45960</v>
      </c>
      <c r="Q32" s="105">
        <f t="shared" si="7"/>
        <v>45990</v>
      </c>
      <c r="R32" s="15"/>
      <c r="S32" s="251"/>
      <c r="T32" s="97">
        <f t="shared" si="8"/>
        <v>45960</v>
      </c>
      <c r="U32" s="99">
        <v>45991</v>
      </c>
      <c r="V32">
        <f t="shared" si="1"/>
        <v>31</v>
      </c>
    </row>
    <row r="33" spans="1:22" ht="18.75" customHeight="1">
      <c r="A33" s="7"/>
      <c r="B33" s="57"/>
      <c r="C33" s="57"/>
      <c r="D33" s="57"/>
      <c r="E33" s="57"/>
      <c r="F33" s="57"/>
      <c r="G33" s="57"/>
      <c r="H33" s="57">
        <f t="shared" si="9"/>
        <v>100</v>
      </c>
      <c r="I33" s="60">
        <f t="shared" si="2"/>
        <v>5300</v>
      </c>
      <c r="J33" s="57">
        <v>0</v>
      </c>
      <c r="K33" s="60">
        <f t="shared" si="3"/>
        <v>5300</v>
      </c>
      <c r="L33" s="57">
        <f t="shared" si="4"/>
        <v>30</v>
      </c>
      <c r="M33" s="59">
        <f t="shared" si="5"/>
        <v>159000</v>
      </c>
      <c r="N33" s="57"/>
      <c r="O33" s="57"/>
      <c r="P33" s="104">
        <f t="shared" si="6"/>
        <v>45991</v>
      </c>
      <c r="Q33" s="105">
        <f t="shared" si="7"/>
        <v>46020</v>
      </c>
      <c r="R33" s="15"/>
      <c r="S33" s="70"/>
      <c r="T33" s="97">
        <f t="shared" si="8"/>
        <v>45991</v>
      </c>
      <c r="U33" s="99">
        <v>46021</v>
      </c>
      <c r="V33">
        <f t="shared" si="1"/>
        <v>30</v>
      </c>
    </row>
    <row r="34" spans="1:22" ht="18.75" customHeight="1" thickBot="1">
      <c r="A34" s="7"/>
      <c r="B34" s="63"/>
      <c r="C34" s="63"/>
      <c r="D34" s="63"/>
      <c r="E34" s="63"/>
      <c r="F34" s="63"/>
      <c r="G34" s="63"/>
      <c r="H34" s="57">
        <f t="shared" si="9"/>
        <v>100</v>
      </c>
      <c r="I34" s="64">
        <f t="shared" si="2"/>
        <v>5200</v>
      </c>
      <c r="J34" s="63">
        <v>0</v>
      </c>
      <c r="K34" s="64">
        <f t="shared" si="3"/>
        <v>5200</v>
      </c>
      <c r="L34" s="57">
        <f t="shared" si="4"/>
        <v>2</v>
      </c>
      <c r="M34" s="65">
        <f t="shared" si="5"/>
        <v>10400</v>
      </c>
      <c r="N34" s="63"/>
      <c r="O34" s="63"/>
      <c r="P34" s="104">
        <f t="shared" si="6"/>
        <v>46021</v>
      </c>
      <c r="Q34" s="105">
        <f t="shared" si="7"/>
        <v>46022</v>
      </c>
      <c r="R34" s="15"/>
      <c r="S34" s="56"/>
      <c r="T34" s="97">
        <f t="shared" si="8"/>
        <v>46021</v>
      </c>
      <c r="U34" s="98">
        <v>46023</v>
      </c>
      <c r="V34">
        <f t="shared" si="1"/>
        <v>2</v>
      </c>
    </row>
    <row r="35" spans="1:22" ht="18.75" customHeight="1" thickTop="1">
      <c r="A35" s="7"/>
      <c r="B35" s="108" t="s">
        <v>25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10">
        <f>SUM(M28:M34)</f>
        <v>1020300</v>
      </c>
      <c r="N35" s="111">
        <f>ROUNDDOWN(M35*1000/365,0)</f>
        <v>2795342</v>
      </c>
      <c r="O35" s="111">
        <f>ROUNDDOWN(N35*0.005,0)</f>
        <v>13976</v>
      </c>
      <c r="P35" s="111"/>
      <c r="Q35" s="112"/>
      <c r="R35" s="15"/>
      <c r="S35" s="56"/>
      <c r="V35">
        <f>SUM(V28:V34)</f>
        <v>184</v>
      </c>
    </row>
    <row r="36" spans="1:22" ht="18.75" customHeight="1">
      <c r="A36" s="7"/>
      <c r="B36" s="57"/>
      <c r="C36" s="57"/>
      <c r="D36" s="57"/>
      <c r="E36" s="57"/>
      <c r="F36" s="57"/>
      <c r="G36" s="57"/>
      <c r="H36" s="57"/>
      <c r="I36" s="94">
        <f>K34</f>
        <v>5200</v>
      </c>
      <c r="J36" s="57">
        <v>0</v>
      </c>
      <c r="K36" s="60">
        <f>I36-J36</f>
        <v>5200</v>
      </c>
      <c r="L36" s="57">
        <f>V36</f>
        <v>29</v>
      </c>
      <c r="M36" s="59">
        <f>K36*L36</f>
        <v>150800</v>
      </c>
      <c r="N36" s="57"/>
      <c r="O36" s="57"/>
      <c r="P36" s="104">
        <f>T36</f>
        <v>46023</v>
      </c>
      <c r="Q36" s="105">
        <f>U36-1</f>
        <v>46051</v>
      </c>
      <c r="R36" s="15"/>
      <c r="S36" s="70"/>
      <c r="T36" s="100">
        <f>U34</f>
        <v>46023</v>
      </c>
      <c r="U36" s="99">
        <v>46052</v>
      </c>
      <c r="V36">
        <f t="shared" ref="V36:V42" si="10">U36-T36</f>
        <v>29</v>
      </c>
    </row>
    <row r="37" spans="1:22" ht="18.75" customHeight="1">
      <c r="A37" s="7"/>
      <c r="B37" s="57"/>
      <c r="C37" s="57"/>
      <c r="D37" s="57"/>
      <c r="E37" s="57"/>
      <c r="F37" s="57"/>
      <c r="G37" s="57"/>
      <c r="H37" s="57">
        <f>$H$18</f>
        <v>100</v>
      </c>
      <c r="I37" s="60">
        <f t="shared" ref="I37:I42" si="11">I36-H37</f>
        <v>5100</v>
      </c>
      <c r="J37" s="57">
        <v>0</v>
      </c>
      <c r="K37" s="60">
        <f t="shared" ref="K37:K42" si="12">I37-J37</f>
        <v>5100</v>
      </c>
      <c r="L37" s="57">
        <f t="shared" ref="L37:L42" si="13">V37</f>
        <v>29</v>
      </c>
      <c r="M37" s="59">
        <f t="shared" ref="M37:M42" si="14">K37*L37</f>
        <v>147900</v>
      </c>
      <c r="N37" s="57"/>
      <c r="O37" s="57"/>
      <c r="P37" s="104">
        <f t="shared" ref="P37:P42" si="15">T37</f>
        <v>46052</v>
      </c>
      <c r="Q37" s="105">
        <f t="shared" ref="Q37:Q42" si="16">U37-1</f>
        <v>46080</v>
      </c>
      <c r="R37" s="15"/>
      <c r="S37" s="70"/>
      <c r="T37" s="97">
        <f t="shared" ref="T37:T42" si="17">U36</f>
        <v>46052</v>
      </c>
      <c r="U37" s="99">
        <v>46081</v>
      </c>
      <c r="V37">
        <f t="shared" si="10"/>
        <v>29</v>
      </c>
    </row>
    <row r="38" spans="1:22" ht="18.75" customHeight="1">
      <c r="A38" s="7"/>
      <c r="B38" s="57"/>
      <c r="C38" s="57"/>
      <c r="D38" s="57"/>
      <c r="E38" s="57"/>
      <c r="F38" s="57"/>
      <c r="G38" s="57"/>
      <c r="H38" s="57">
        <f t="shared" ref="H38:H42" si="18">$H$18</f>
        <v>100</v>
      </c>
      <c r="I38" s="60">
        <f t="shared" si="11"/>
        <v>5000</v>
      </c>
      <c r="J38" s="57">
        <v>0</v>
      </c>
      <c r="K38" s="60">
        <f t="shared" si="12"/>
        <v>5000</v>
      </c>
      <c r="L38" s="57">
        <f t="shared" si="13"/>
        <v>30</v>
      </c>
      <c r="M38" s="59">
        <f t="shared" si="14"/>
        <v>150000</v>
      </c>
      <c r="N38" s="57"/>
      <c r="O38" s="57"/>
      <c r="P38" s="104">
        <f t="shared" si="15"/>
        <v>46081</v>
      </c>
      <c r="Q38" s="105">
        <f t="shared" si="16"/>
        <v>46110</v>
      </c>
      <c r="R38" s="15"/>
      <c r="S38" s="251" t="s">
        <v>62</v>
      </c>
      <c r="T38" s="97">
        <f t="shared" si="17"/>
        <v>46081</v>
      </c>
      <c r="U38" s="99">
        <v>46111</v>
      </c>
      <c r="V38">
        <f t="shared" si="10"/>
        <v>30</v>
      </c>
    </row>
    <row r="39" spans="1:22" ht="18.75" customHeight="1">
      <c r="A39" s="7"/>
      <c r="B39" s="57"/>
      <c r="C39" s="57"/>
      <c r="D39" s="57"/>
      <c r="E39" s="57"/>
      <c r="F39" s="57"/>
      <c r="G39" s="57"/>
      <c r="H39" s="57">
        <f t="shared" si="18"/>
        <v>100</v>
      </c>
      <c r="I39" s="60">
        <f t="shared" si="11"/>
        <v>4900</v>
      </c>
      <c r="J39" s="57">
        <v>0</v>
      </c>
      <c r="K39" s="60">
        <f t="shared" si="12"/>
        <v>4900</v>
      </c>
      <c r="L39" s="57">
        <f t="shared" si="13"/>
        <v>31</v>
      </c>
      <c r="M39" s="59">
        <f t="shared" si="14"/>
        <v>151900</v>
      </c>
      <c r="N39" s="57"/>
      <c r="O39" s="57"/>
      <c r="P39" s="104">
        <f t="shared" si="15"/>
        <v>46111</v>
      </c>
      <c r="Q39" s="105">
        <f t="shared" si="16"/>
        <v>46141</v>
      </c>
      <c r="R39" s="15"/>
      <c r="S39" s="251"/>
      <c r="T39" s="97">
        <f t="shared" si="17"/>
        <v>46111</v>
      </c>
      <c r="U39" s="99">
        <v>46142</v>
      </c>
      <c r="V39">
        <f t="shared" si="10"/>
        <v>31</v>
      </c>
    </row>
    <row r="40" spans="1:22" ht="18.75" customHeight="1">
      <c r="A40" s="7"/>
      <c r="B40" s="57"/>
      <c r="C40" s="57"/>
      <c r="D40" s="57"/>
      <c r="E40" s="57"/>
      <c r="F40" s="57"/>
      <c r="G40" s="57"/>
      <c r="H40" s="57">
        <f t="shared" si="18"/>
        <v>100</v>
      </c>
      <c r="I40" s="60">
        <f t="shared" si="11"/>
        <v>4800</v>
      </c>
      <c r="J40" s="57">
        <v>0</v>
      </c>
      <c r="K40" s="60">
        <f t="shared" si="12"/>
        <v>4800</v>
      </c>
      <c r="L40" s="57">
        <f t="shared" si="13"/>
        <v>30</v>
      </c>
      <c r="M40" s="59">
        <f t="shared" si="14"/>
        <v>144000</v>
      </c>
      <c r="N40" s="57"/>
      <c r="O40" s="57"/>
      <c r="P40" s="104">
        <f t="shared" si="15"/>
        <v>46142</v>
      </c>
      <c r="Q40" s="105">
        <f t="shared" si="16"/>
        <v>46171</v>
      </c>
      <c r="R40" s="15"/>
      <c r="S40" s="251"/>
      <c r="T40" s="97">
        <f t="shared" si="17"/>
        <v>46142</v>
      </c>
      <c r="U40" s="99">
        <v>46172</v>
      </c>
      <c r="V40">
        <f t="shared" si="10"/>
        <v>30</v>
      </c>
    </row>
    <row r="41" spans="1:22" ht="18.75" customHeight="1">
      <c r="A41" s="7"/>
      <c r="B41" s="57"/>
      <c r="C41" s="57"/>
      <c r="D41" s="57"/>
      <c r="E41" s="57"/>
      <c r="F41" s="57"/>
      <c r="G41" s="57"/>
      <c r="H41" s="57">
        <f t="shared" si="18"/>
        <v>100</v>
      </c>
      <c r="I41" s="60">
        <f t="shared" si="11"/>
        <v>4700</v>
      </c>
      <c r="J41" s="57">
        <v>0</v>
      </c>
      <c r="K41" s="60">
        <f t="shared" si="12"/>
        <v>4700</v>
      </c>
      <c r="L41" s="57">
        <f t="shared" si="13"/>
        <v>31</v>
      </c>
      <c r="M41" s="59">
        <f t="shared" si="14"/>
        <v>145700</v>
      </c>
      <c r="N41" s="57"/>
      <c r="O41" s="57"/>
      <c r="P41" s="104">
        <f t="shared" si="15"/>
        <v>46172</v>
      </c>
      <c r="Q41" s="105">
        <f t="shared" si="16"/>
        <v>46202</v>
      </c>
      <c r="R41" s="15"/>
      <c r="S41" s="70"/>
      <c r="T41" s="97">
        <f t="shared" si="17"/>
        <v>46172</v>
      </c>
      <c r="U41" s="99">
        <v>46203</v>
      </c>
      <c r="V41">
        <f t="shared" si="10"/>
        <v>31</v>
      </c>
    </row>
    <row r="42" spans="1:22" ht="18.75" customHeight="1" thickBot="1">
      <c r="A42" s="7"/>
      <c r="B42" s="63"/>
      <c r="C42" s="63"/>
      <c r="D42" s="63"/>
      <c r="E42" s="63"/>
      <c r="F42" s="63"/>
      <c r="G42" s="63"/>
      <c r="H42" s="57">
        <f t="shared" si="18"/>
        <v>100</v>
      </c>
      <c r="I42" s="64">
        <f t="shared" si="11"/>
        <v>4600</v>
      </c>
      <c r="J42" s="63">
        <v>0</v>
      </c>
      <c r="K42" s="64">
        <f t="shared" si="12"/>
        <v>4600</v>
      </c>
      <c r="L42" s="57">
        <f t="shared" si="13"/>
        <v>1</v>
      </c>
      <c r="M42" s="65">
        <f t="shared" si="14"/>
        <v>4600</v>
      </c>
      <c r="N42" s="63"/>
      <c r="O42" s="63"/>
      <c r="P42" s="104">
        <f t="shared" si="15"/>
        <v>46203</v>
      </c>
      <c r="Q42" s="105">
        <f t="shared" si="16"/>
        <v>46203</v>
      </c>
      <c r="R42" s="15"/>
      <c r="S42" s="56"/>
      <c r="T42" s="97">
        <f t="shared" si="17"/>
        <v>46203</v>
      </c>
      <c r="U42" s="98">
        <v>46204</v>
      </c>
      <c r="V42">
        <f t="shared" si="10"/>
        <v>1</v>
      </c>
    </row>
    <row r="43" spans="1:22" ht="18.75" customHeight="1" thickTop="1">
      <c r="A43" s="7"/>
      <c r="B43" s="108" t="s">
        <v>25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10">
        <f>SUM(M36:M42)</f>
        <v>894900</v>
      </c>
      <c r="N43" s="111">
        <f>ROUNDDOWN(M43*1000/365,0)</f>
        <v>2451780</v>
      </c>
      <c r="O43" s="111">
        <f>ROUNDDOWN(N43*0.005,0)</f>
        <v>12258</v>
      </c>
      <c r="P43" s="111"/>
      <c r="Q43" s="112"/>
      <c r="R43" s="15"/>
      <c r="S43" s="56"/>
      <c r="V43">
        <f>SUM(V36:V42)</f>
        <v>181</v>
      </c>
    </row>
    <row r="44" spans="1:22" ht="18.75" customHeight="1">
      <c r="A44" s="7"/>
      <c r="B44" s="57"/>
      <c r="C44" s="57"/>
      <c r="D44" s="57"/>
      <c r="E44" s="57"/>
      <c r="F44" s="57"/>
      <c r="G44" s="57"/>
      <c r="H44" s="57"/>
      <c r="I44" s="94">
        <f>K42</f>
        <v>4600</v>
      </c>
      <c r="J44" s="57">
        <v>0</v>
      </c>
      <c r="K44" s="60">
        <f>I44-J44</f>
        <v>4600</v>
      </c>
      <c r="L44" s="57">
        <f>V44</f>
        <v>29</v>
      </c>
      <c r="M44" s="59">
        <f>K44*L44</f>
        <v>133400</v>
      </c>
      <c r="N44" s="57"/>
      <c r="O44" s="57"/>
      <c r="P44" s="104">
        <f>T44</f>
        <v>46204</v>
      </c>
      <c r="Q44" s="105">
        <f>U44-1</f>
        <v>46232</v>
      </c>
      <c r="R44" s="15"/>
      <c r="S44" s="70"/>
      <c r="T44" s="100">
        <f>U42</f>
        <v>46204</v>
      </c>
      <c r="U44" s="99">
        <v>46233</v>
      </c>
      <c r="V44">
        <f t="shared" ref="V44:V50" si="19">U44-T44</f>
        <v>29</v>
      </c>
    </row>
    <row r="45" spans="1:22" ht="18.75" customHeight="1">
      <c r="A45" s="7"/>
      <c r="B45" s="57"/>
      <c r="C45" s="57"/>
      <c r="D45" s="57"/>
      <c r="E45" s="57"/>
      <c r="F45" s="57"/>
      <c r="G45" s="57"/>
      <c r="H45" s="57">
        <f>$H$18</f>
        <v>100</v>
      </c>
      <c r="I45" s="60">
        <f t="shared" ref="I45:I50" si="20">I44-H45</f>
        <v>4500</v>
      </c>
      <c r="J45" s="57">
        <v>0</v>
      </c>
      <c r="K45" s="60">
        <f t="shared" ref="K45:K50" si="21">I45-J45</f>
        <v>4500</v>
      </c>
      <c r="L45" s="57">
        <f t="shared" ref="L45:L50" si="22">V45</f>
        <v>31</v>
      </c>
      <c r="M45" s="59">
        <f t="shared" ref="M45:M50" si="23">K45*L45</f>
        <v>139500</v>
      </c>
      <c r="N45" s="57"/>
      <c r="O45" s="57"/>
      <c r="P45" s="104">
        <f t="shared" ref="P45:P50" si="24">T45</f>
        <v>46233</v>
      </c>
      <c r="Q45" s="105">
        <f t="shared" ref="Q45:Q50" si="25">U45-1</f>
        <v>46263</v>
      </c>
      <c r="R45" s="15"/>
      <c r="S45" s="70"/>
      <c r="T45" s="97">
        <f t="shared" ref="T45:T50" si="26">U44</f>
        <v>46233</v>
      </c>
      <c r="U45" s="99">
        <v>46264</v>
      </c>
      <c r="V45">
        <f t="shared" si="19"/>
        <v>31</v>
      </c>
    </row>
    <row r="46" spans="1:22" ht="18.75" customHeight="1">
      <c r="A46" s="7"/>
      <c r="B46" s="57"/>
      <c r="C46" s="57"/>
      <c r="D46" s="57"/>
      <c r="E46" s="57"/>
      <c r="F46" s="57"/>
      <c r="G46" s="57"/>
      <c r="H46" s="57">
        <f t="shared" ref="H46:H50" si="27">$H$18</f>
        <v>100</v>
      </c>
      <c r="I46" s="60">
        <f t="shared" si="20"/>
        <v>4400</v>
      </c>
      <c r="J46" s="57">
        <v>0</v>
      </c>
      <c r="K46" s="60">
        <f t="shared" si="21"/>
        <v>4400</v>
      </c>
      <c r="L46" s="57">
        <f t="shared" si="22"/>
        <v>31</v>
      </c>
      <c r="M46" s="59">
        <f t="shared" si="23"/>
        <v>136400</v>
      </c>
      <c r="N46" s="57"/>
      <c r="O46" s="57"/>
      <c r="P46" s="104">
        <f t="shared" si="24"/>
        <v>46264</v>
      </c>
      <c r="Q46" s="105">
        <f t="shared" si="25"/>
        <v>46294</v>
      </c>
      <c r="R46" s="15"/>
      <c r="S46" s="251" t="s">
        <v>63</v>
      </c>
      <c r="T46" s="97">
        <f t="shared" si="26"/>
        <v>46264</v>
      </c>
      <c r="U46" s="99">
        <v>46295</v>
      </c>
      <c r="V46">
        <f t="shared" si="19"/>
        <v>31</v>
      </c>
    </row>
    <row r="47" spans="1:22" ht="18.75" customHeight="1">
      <c r="A47" s="7"/>
      <c r="B47" s="57"/>
      <c r="C47" s="57"/>
      <c r="D47" s="57"/>
      <c r="E47" s="57"/>
      <c r="F47" s="57"/>
      <c r="G47" s="57"/>
      <c r="H47" s="57">
        <f t="shared" si="27"/>
        <v>100</v>
      </c>
      <c r="I47" s="60">
        <f t="shared" si="20"/>
        <v>4300</v>
      </c>
      <c r="J47" s="57">
        <v>0</v>
      </c>
      <c r="K47" s="60">
        <f t="shared" si="21"/>
        <v>4300</v>
      </c>
      <c r="L47" s="57">
        <f t="shared" si="22"/>
        <v>30</v>
      </c>
      <c r="M47" s="59">
        <f t="shared" si="23"/>
        <v>129000</v>
      </c>
      <c r="N47" s="57"/>
      <c r="O47" s="57"/>
      <c r="P47" s="104">
        <f t="shared" si="24"/>
        <v>46295</v>
      </c>
      <c r="Q47" s="105">
        <f t="shared" si="25"/>
        <v>46324</v>
      </c>
      <c r="R47" s="15"/>
      <c r="S47" s="251"/>
      <c r="T47" s="97">
        <f t="shared" si="26"/>
        <v>46295</v>
      </c>
      <c r="U47" s="99">
        <v>46325</v>
      </c>
      <c r="V47">
        <f t="shared" si="19"/>
        <v>30</v>
      </c>
    </row>
    <row r="48" spans="1:22" ht="18.75" customHeight="1">
      <c r="A48" s="7"/>
      <c r="B48" s="57"/>
      <c r="C48" s="57"/>
      <c r="D48" s="57"/>
      <c r="E48" s="57"/>
      <c r="F48" s="57"/>
      <c r="G48" s="57"/>
      <c r="H48" s="57">
        <f t="shared" si="27"/>
        <v>100</v>
      </c>
      <c r="I48" s="60">
        <f t="shared" si="20"/>
        <v>4200</v>
      </c>
      <c r="J48" s="57">
        <v>0</v>
      </c>
      <c r="K48" s="60">
        <f t="shared" si="21"/>
        <v>4200</v>
      </c>
      <c r="L48" s="57">
        <f t="shared" si="22"/>
        <v>31</v>
      </c>
      <c r="M48" s="59">
        <f t="shared" si="23"/>
        <v>130200</v>
      </c>
      <c r="N48" s="57"/>
      <c r="O48" s="57"/>
      <c r="P48" s="104">
        <f t="shared" si="24"/>
        <v>46325</v>
      </c>
      <c r="Q48" s="105">
        <f t="shared" si="25"/>
        <v>46355</v>
      </c>
      <c r="R48" s="15"/>
      <c r="S48" s="251"/>
      <c r="T48" s="97">
        <f t="shared" si="26"/>
        <v>46325</v>
      </c>
      <c r="U48" s="99">
        <v>46356</v>
      </c>
      <c r="V48">
        <f t="shared" si="19"/>
        <v>31</v>
      </c>
    </row>
    <row r="49" spans="1:22" ht="18.75" customHeight="1">
      <c r="A49" s="7"/>
      <c r="B49" s="57"/>
      <c r="C49" s="57"/>
      <c r="D49" s="57"/>
      <c r="E49" s="57"/>
      <c r="F49" s="57"/>
      <c r="G49" s="57"/>
      <c r="H49" s="57">
        <f t="shared" si="27"/>
        <v>100</v>
      </c>
      <c r="I49" s="60">
        <f t="shared" si="20"/>
        <v>4100</v>
      </c>
      <c r="J49" s="57">
        <v>0</v>
      </c>
      <c r="K49" s="60">
        <f t="shared" si="21"/>
        <v>4100</v>
      </c>
      <c r="L49" s="57">
        <f t="shared" si="22"/>
        <v>30</v>
      </c>
      <c r="M49" s="59">
        <f t="shared" si="23"/>
        <v>123000</v>
      </c>
      <c r="N49" s="57"/>
      <c r="O49" s="57"/>
      <c r="P49" s="104">
        <f t="shared" si="24"/>
        <v>46356</v>
      </c>
      <c r="Q49" s="105">
        <f t="shared" si="25"/>
        <v>46385</v>
      </c>
      <c r="R49" s="15"/>
      <c r="S49" s="70"/>
      <c r="T49" s="97">
        <f t="shared" si="26"/>
        <v>46356</v>
      </c>
      <c r="U49" s="99">
        <v>46386</v>
      </c>
      <c r="V49">
        <f t="shared" si="19"/>
        <v>30</v>
      </c>
    </row>
    <row r="50" spans="1:22" ht="18.75" customHeight="1" thickBot="1">
      <c r="A50" s="7"/>
      <c r="B50" s="63"/>
      <c r="C50" s="63"/>
      <c r="D50" s="63"/>
      <c r="E50" s="63"/>
      <c r="F50" s="63"/>
      <c r="G50" s="63"/>
      <c r="H50" s="57">
        <f t="shared" si="27"/>
        <v>100</v>
      </c>
      <c r="I50" s="64">
        <f t="shared" si="20"/>
        <v>4000</v>
      </c>
      <c r="J50" s="63">
        <v>0</v>
      </c>
      <c r="K50" s="64">
        <f t="shared" si="21"/>
        <v>4000</v>
      </c>
      <c r="L50" s="57">
        <f t="shared" si="22"/>
        <v>2</v>
      </c>
      <c r="M50" s="65">
        <f t="shared" si="23"/>
        <v>8000</v>
      </c>
      <c r="N50" s="63"/>
      <c r="O50" s="63"/>
      <c r="P50" s="104">
        <f t="shared" si="24"/>
        <v>46386</v>
      </c>
      <c r="Q50" s="105">
        <f t="shared" si="25"/>
        <v>46387</v>
      </c>
      <c r="R50" s="15"/>
      <c r="S50" s="56"/>
      <c r="T50" s="97">
        <f t="shared" si="26"/>
        <v>46386</v>
      </c>
      <c r="U50" s="98">
        <v>46388</v>
      </c>
      <c r="V50">
        <f t="shared" si="19"/>
        <v>2</v>
      </c>
    </row>
    <row r="51" spans="1:22" ht="18.75" customHeight="1" thickTop="1">
      <c r="A51" s="7"/>
      <c r="B51" s="108" t="s">
        <v>25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10">
        <f>SUM(M44:M50)</f>
        <v>799500</v>
      </c>
      <c r="N51" s="111">
        <f>ROUNDDOWN(M51*1000/365,0)</f>
        <v>2190410</v>
      </c>
      <c r="O51" s="111">
        <f>ROUNDDOWN(N51*0.005,0)</f>
        <v>10952</v>
      </c>
      <c r="P51" s="111"/>
      <c r="Q51" s="112"/>
      <c r="R51" s="15"/>
      <c r="S51" s="56"/>
      <c r="V51">
        <f>SUM(V44:V50)</f>
        <v>184</v>
      </c>
    </row>
    <row r="52" spans="1:22" ht="18.75" customHeight="1">
      <c r="A52" s="7"/>
      <c r="B52" s="57"/>
      <c r="C52" s="57"/>
      <c r="D52" s="57"/>
      <c r="E52" s="57"/>
      <c r="F52" s="57"/>
      <c r="G52" s="57"/>
      <c r="H52" s="57"/>
      <c r="I52" s="94">
        <f>K50</f>
        <v>4000</v>
      </c>
      <c r="J52" s="57">
        <v>0</v>
      </c>
      <c r="K52" s="60">
        <f>I52-J52</f>
        <v>4000</v>
      </c>
      <c r="L52" s="57">
        <f>V52</f>
        <v>29</v>
      </c>
      <c r="M52" s="59">
        <f>K52*L52</f>
        <v>116000</v>
      </c>
      <c r="N52" s="57"/>
      <c r="O52" s="57"/>
      <c r="P52" s="104">
        <f>T52</f>
        <v>46388</v>
      </c>
      <c r="Q52" s="105">
        <f>U52-1</f>
        <v>46416</v>
      </c>
      <c r="R52" s="15"/>
      <c r="S52" s="70"/>
      <c r="T52" s="100">
        <f>U50</f>
        <v>46388</v>
      </c>
      <c r="U52" s="99">
        <v>46417</v>
      </c>
      <c r="V52">
        <f t="shared" ref="V52:V58" si="28">U52-T52</f>
        <v>29</v>
      </c>
    </row>
    <row r="53" spans="1:22" ht="18.75" customHeight="1">
      <c r="A53" s="7"/>
      <c r="B53" s="57"/>
      <c r="C53" s="57"/>
      <c r="D53" s="57"/>
      <c r="E53" s="57"/>
      <c r="F53" s="57"/>
      <c r="G53" s="57"/>
      <c r="H53" s="57">
        <f>$H$18</f>
        <v>100</v>
      </c>
      <c r="I53" s="60">
        <f t="shared" ref="I53:I58" si="29">I52-H53</f>
        <v>3900</v>
      </c>
      <c r="J53" s="57">
        <v>0</v>
      </c>
      <c r="K53" s="60">
        <f t="shared" ref="K53:K58" si="30">I53-J53</f>
        <v>3900</v>
      </c>
      <c r="L53" s="57">
        <f t="shared" ref="L53:L58" si="31">V53</f>
        <v>29</v>
      </c>
      <c r="M53" s="59">
        <f t="shared" ref="M53:M58" si="32">K53*L53</f>
        <v>113100</v>
      </c>
      <c r="N53" s="57"/>
      <c r="O53" s="57"/>
      <c r="P53" s="104">
        <f t="shared" ref="P53:P58" si="33">T53</f>
        <v>46417</v>
      </c>
      <c r="Q53" s="105">
        <f t="shared" ref="Q53:Q58" si="34">U53-1</f>
        <v>46445</v>
      </c>
      <c r="R53" s="15"/>
      <c r="S53" s="70"/>
      <c r="T53" s="97">
        <f t="shared" ref="T53:T58" si="35">U52</f>
        <v>46417</v>
      </c>
      <c r="U53" s="99">
        <v>46446</v>
      </c>
      <c r="V53">
        <f t="shared" si="28"/>
        <v>29</v>
      </c>
    </row>
    <row r="54" spans="1:22" ht="18.75" customHeight="1">
      <c r="A54" s="7"/>
      <c r="B54" s="57"/>
      <c r="C54" s="57"/>
      <c r="D54" s="57"/>
      <c r="E54" s="57"/>
      <c r="F54" s="57"/>
      <c r="G54" s="57"/>
      <c r="H54" s="57">
        <f t="shared" ref="H54:H58" si="36">$H$18</f>
        <v>100</v>
      </c>
      <c r="I54" s="60">
        <f t="shared" si="29"/>
        <v>3800</v>
      </c>
      <c r="J54" s="57">
        <v>0</v>
      </c>
      <c r="K54" s="60">
        <f t="shared" si="30"/>
        <v>3800</v>
      </c>
      <c r="L54" s="57">
        <f t="shared" si="31"/>
        <v>30</v>
      </c>
      <c r="M54" s="59">
        <f t="shared" si="32"/>
        <v>114000</v>
      </c>
      <c r="N54" s="57"/>
      <c r="O54" s="57"/>
      <c r="P54" s="104">
        <f t="shared" si="33"/>
        <v>46446</v>
      </c>
      <c r="Q54" s="105">
        <f t="shared" si="34"/>
        <v>46475</v>
      </c>
      <c r="R54" s="15"/>
      <c r="S54" s="251" t="s">
        <v>64</v>
      </c>
      <c r="T54" s="97">
        <f t="shared" si="35"/>
        <v>46446</v>
      </c>
      <c r="U54" s="99">
        <v>46476</v>
      </c>
      <c r="V54">
        <f t="shared" si="28"/>
        <v>30</v>
      </c>
    </row>
    <row r="55" spans="1:22" ht="18.75" customHeight="1">
      <c r="A55" s="7"/>
      <c r="B55" s="57"/>
      <c r="C55" s="57"/>
      <c r="D55" s="57"/>
      <c r="E55" s="57"/>
      <c r="F55" s="57"/>
      <c r="G55" s="57"/>
      <c r="H55" s="57">
        <f t="shared" si="36"/>
        <v>100</v>
      </c>
      <c r="I55" s="60">
        <f t="shared" si="29"/>
        <v>3700</v>
      </c>
      <c r="J55" s="57">
        <v>0</v>
      </c>
      <c r="K55" s="60">
        <f t="shared" si="30"/>
        <v>3700</v>
      </c>
      <c r="L55" s="57">
        <f t="shared" si="31"/>
        <v>31</v>
      </c>
      <c r="M55" s="59">
        <f t="shared" si="32"/>
        <v>114700</v>
      </c>
      <c r="N55" s="57"/>
      <c r="O55" s="57"/>
      <c r="P55" s="104">
        <f t="shared" si="33"/>
        <v>46476</v>
      </c>
      <c r="Q55" s="105">
        <f t="shared" si="34"/>
        <v>46506</v>
      </c>
      <c r="R55" s="15"/>
      <c r="S55" s="251"/>
      <c r="T55" s="97">
        <f t="shared" si="35"/>
        <v>46476</v>
      </c>
      <c r="U55" s="99">
        <v>46507</v>
      </c>
      <c r="V55">
        <f t="shared" si="28"/>
        <v>31</v>
      </c>
    </row>
    <row r="56" spans="1:22" ht="18.75" customHeight="1">
      <c r="A56" s="7"/>
      <c r="B56" s="57"/>
      <c r="C56" s="57"/>
      <c r="D56" s="57"/>
      <c r="E56" s="57"/>
      <c r="F56" s="57"/>
      <c r="G56" s="57"/>
      <c r="H56" s="57">
        <f t="shared" si="36"/>
        <v>100</v>
      </c>
      <c r="I56" s="60">
        <f t="shared" si="29"/>
        <v>3600</v>
      </c>
      <c r="J56" s="57">
        <v>0</v>
      </c>
      <c r="K56" s="60">
        <f t="shared" si="30"/>
        <v>3600</v>
      </c>
      <c r="L56" s="57">
        <f t="shared" si="31"/>
        <v>30</v>
      </c>
      <c r="M56" s="59">
        <f t="shared" si="32"/>
        <v>108000</v>
      </c>
      <c r="N56" s="57"/>
      <c r="O56" s="57"/>
      <c r="P56" s="104">
        <f t="shared" si="33"/>
        <v>46507</v>
      </c>
      <c r="Q56" s="105">
        <f t="shared" si="34"/>
        <v>46536</v>
      </c>
      <c r="R56" s="15"/>
      <c r="S56" s="251"/>
      <c r="T56" s="97">
        <f t="shared" si="35"/>
        <v>46507</v>
      </c>
      <c r="U56" s="99">
        <v>46537</v>
      </c>
      <c r="V56">
        <f t="shared" si="28"/>
        <v>30</v>
      </c>
    </row>
    <row r="57" spans="1:22" ht="18.75" customHeight="1">
      <c r="A57" s="7"/>
      <c r="B57" s="57"/>
      <c r="C57" s="57"/>
      <c r="D57" s="57"/>
      <c r="E57" s="57"/>
      <c r="F57" s="57"/>
      <c r="G57" s="57"/>
      <c r="H57" s="57">
        <f t="shared" si="36"/>
        <v>100</v>
      </c>
      <c r="I57" s="60">
        <f t="shared" si="29"/>
        <v>3500</v>
      </c>
      <c r="J57" s="57">
        <v>0</v>
      </c>
      <c r="K57" s="60">
        <f t="shared" si="30"/>
        <v>3500</v>
      </c>
      <c r="L57" s="57">
        <f t="shared" si="31"/>
        <v>31</v>
      </c>
      <c r="M57" s="59">
        <f t="shared" si="32"/>
        <v>108500</v>
      </c>
      <c r="N57" s="57"/>
      <c r="O57" s="57"/>
      <c r="P57" s="104">
        <f t="shared" si="33"/>
        <v>46537</v>
      </c>
      <c r="Q57" s="105">
        <f t="shared" si="34"/>
        <v>46567</v>
      </c>
      <c r="R57" s="15"/>
      <c r="S57" s="70"/>
      <c r="T57" s="97">
        <f t="shared" si="35"/>
        <v>46537</v>
      </c>
      <c r="U57" s="99">
        <v>46568</v>
      </c>
      <c r="V57">
        <f t="shared" si="28"/>
        <v>31</v>
      </c>
    </row>
    <row r="58" spans="1:22" ht="18.75" customHeight="1" thickBot="1">
      <c r="A58" s="7"/>
      <c r="B58" s="63"/>
      <c r="C58" s="63"/>
      <c r="D58" s="63"/>
      <c r="E58" s="63"/>
      <c r="F58" s="63"/>
      <c r="G58" s="63"/>
      <c r="H58" s="57">
        <f t="shared" si="36"/>
        <v>100</v>
      </c>
      <c r="I58" s="64">
        <f t="shared" si="29"/>
        <v>3400</v>
      </c>
      <c r="J58" s="63">
        <v>0</v>
      </c>
      <c r="K58" s="64">
        <f t="shared" si="30"/>
        <v>3400</v>
      </c>
      <c r="L58" s="57">
        <f t="shared" si="31"/>
        <v>1</v>
      </c>
      <c r="M58" s="65">
        <f t="shared" si="32"/>
        <v>3400</v>
      </c>
      <c r="N58" s="63"/>
      <c r="O58" s="63"/>
      <c r="P58" s="104">
        <f t="shared" si="33"/>
        <v>46568</v>
      </c>
      <c r="Q58" s="105">
        <f t="shared" si="34"/>
        <v>46568</v>
      </c>
      <c r="R58" s="15"/>
      <c r="S58" s="56"/>
      <c r="T58" s="97">
        <f t="shared" si="35"/>
        <v>46568</v>
      </c>
      <c r="U58" s="98">
        <v>46569</v>
      </c>
      <c r="V58">
        <f t="shared" si="28"/>
        <v>1</v>
      </c>
    </row>
    <row r="59" spans="1:22" ht="18.75" customHeight="1" thickTop="1">
      <c r="A59" s="7"/>
      <c r="B59" s="108" t="s">
        <v>25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10">
        <f>SUM(M52:M58)</f>
        <v>677700</v>
      </c>
      <c r="N59" s="111">
        <f>ROUNDDOWN(M59*1000/365,0)</f>
        <v>1856712</v>
      </c>
      <c r="O59" s="111">
        <f>ROUNDDOWN(N59*0.005,0)</f>
        <v>9283</v>
      </c>
      <c r="P59" s="111"/>
      <c r="Q59" s="112"/>
      <c r="R59" s="15"/>
      <c r="S59" s="56"/>
      <c r="V59">
        <f>SUM(V52:V58)</f>
        <v>181</v>
      </c>
    </row>
    <row r="60" spans="1:22" ht="18.75" customHeight="1">
      <c r="A60" s="7"/>
      <c r="B60" s="57"/>
      <c r="C60" s="57"/>
      <c r="D60" s="57"/>
      <c r="E60" s="57"/>
      <c r="F60" s="57"/>
      <c r="G60" s="57"/>
      <c r="H60" s="57"/>
      <c r="I60" s="94">
        <f>K58</f>
        <v>3400</v>
      </c>
      <c r="J60" s="57">
        <v>0</v>
      </c>
      <c r="K60" s="60">
        <f>I60-J60</f>
        <v>3400</v>
      </c>
      <c r="L60" s="57">
        <f>V60</f>
        <v>29</v>
      </c>
      <c r="M60" s="59">
        <f>K60*L60</f>
        <v>98600</v>
      </c>
      <c r="N60" s="57"/>
      <c r="O60" s="57"/>
      <c r="P60" s="104">
        <f>T60</f>
        <v>46569</v>
      </c>
      <c r="Q60" s="105">
        <f>U60-1</f>
        <v>46597</v>
      </c>
      <c r="R60" s="15"/>
      <c r="S60" s="70"/>
      <c r="T60" s="100">
        <f>U58</f>
        <v>46569</v>
      </c>
      <c r="U60" s="99">
        <v>46598</v>
      </c>
      <c r="V60">
        <f t="shared" ref="V60:V66" si="37">U60-T60</f>
        <v>29</v>
      </c>
    </row>
    <row r="61" spans="1:22" ht="18.75" customHeight="1">
      <c r="A61" s="7"/>
      <c r="B61" s="57"/>
      <c r="C61" s="57"/>
      <c r="D61" s="57"/>
      <c r="E61" s="57"/>
      <c r="F61" s="57"/>
      <c r="G61" s="57"/>
      <c r="H61" s="57">
        <f>$H$18</f>
        <v>100</v>
      </c>
      <c r="I61" s="60">
        <f t="shared" ref="I61:I66" si="38">I60-H61</f>
        <v>3300</v>
      </c>
      <c r="J61" s="57">
        <v>0</v>
      </c>
      <c r="K61" s="60">
        <f t="shared" ref="K61:K66" si="39">I61-J61</f>
        <v>3300</v>
      </c>
      <c r="L61" s="57">
        <f t="shared" ref="L61:L66" si="40">V61</f>
        <v>31</v>
      </c>
      <c r="M61" s="59">
        <f t="shared" ref="M61:M66" si="41">K61*L61</f>
        <v>102300</v>
      </c>
      <c r="N61" s="57"/>
      <c r="O61" s="57"/>
      <c r="P61" s="104">
        <f t="shared" ref="P61:P66" si="42">T61</f>
        <v>46598</v>
      </c>
      <c r="Q61" s="105">
        <f t="shared" ref="Q61:Q66" si="43">U61-1</f>
        <v>46628</v>
      </c>
      <c r="R61" s="15"/>
      <c r="S61" s="70"/>
      <c r="T61" s="97">
        <f t="shared" ref="T61:T66" si="44">U60</f>
        <v>46598</v>
      </c>
      <c r="U61" s="99">
        <v>46629</v>
      </c>
      <c r="V61">
        <f t="shared" si="37"/>
        <v>31</v>
      </c>
    </row>
    <row r="62" spans="1:22" ht="18.75" customHeight="1">
      <c r="A62" s="7"/>
      <c r="B62" s="57"/>
      <c r="C62" s="57"/>
      <c r="D62" s="57"/>
      <c r="E62" s="57"/>
      <c r="F62" s="57"/>
      <c r="G62" s="57"/>
      <c r="H62" s="57">
        <f t="shared" ref="H62:H66" si="45">$H$18</f>
        <v>100</v>
      </c>
      <c r="I62" s="60">
        <f t="shared" si="38"/>
        <v>3200</v>
      </c>
      <c r="J62" s="57">
        <v>0</v>
      </c>
      <c r="K62" s="60">
        <f t="shared" si="39"/>
        <v>3200</v>
      </c>
      <c r="L62" s="57">
        <f t="shared" si="40"/>
        <v>31</v>
      </c>
      <c r="M62" s="59">
        <f t="shared" si="41"/>
        <v>99200</v>
      </c>
      <c r="N62" s="57"/>
      <c r="O62" s="57"/>
      <c r="P62" s="104">
        <f t="shared" si="42"/>
        <v>46629</v>
      </c>
      <c r="Q62" s="105">
        <f t="shared" si="43"/>
        <v>46659</v>
      </c>
      <c r="R62" s="15"/>
      <c r="S62" s="251" t="s">
        <v>65</v>
      </c>
      <c r="T62" s="97">
        <f t="shared" si="44"/>
        <v>46629</v>
      </c>
      <c r="U62" s="99">
        <v>46660</v>
      </c>
      <c r="V62">
        <f t="shared" si="37"/>
        <v>31</v>
      </c>
    </row>
    <row r="63" spans="1:22" ht="18.75" customHeight="1">
      <c r="A63" s="7"/>
      <c r="B63" s="57"/>
      <c r="C63" s="57"/>
      <c r="D63" s="57"/>
      <c r="E63" s="57"/>
      <c r="F63" s="57"/>
      <c r="G63" s="57"/>
      <c r="H63" s="57">
        <f t="shared" si="45"/>
        <v>100</v>
      </c>
      <c r="I63" s="60">
        <f t="shared" si="38"/>
        <v>3100</v>
      </c>
      <c r="J63" s="57">
        <v>0</v>
      </c>
      <c r="K63" s="60">
        <f t="shared" si="39"/>
        <v>3100</v>
      </c>
      <c r="L63" s="57">
        <f t="shared" si="40"/>
        <v>30</v>
      </c>
      <c r="M63" s="59">
        <f t="shared" si="41"/>
        <v>93000</v>
      </c>
      <c r="N63" s="57"/>
      <c r="O63" s="57"/>
      <c r="P63" s="104">
        <f t="shared" si="42"/>
        <v>46660</v>
      </c>
      <c r="Q63" s="105">
        <f t="shared" si="43"/>
        <v>46689</v>
      </c>
      <c r="R63" s="15"/>
      <c r="S63" s="251"/>
      <c r="T63" s="97">
        <f t="shared" si="44"/>
        <v>46660</v>
      </c>
      <c r="U63" s="99">
        <v>46690</v>
      </c>
      <c r="V63">
        <f t="shared" si="37"/>
        <v>30</v>
      </c>
    </row>
    <row r="64" spans="1:22" ht="18.75" customHeight="1">
      <c r="A64" s="7"/>
      <c r="B64" s="57"/>
      <c r="C64" s="57"/>
      <c r="D64" s="57"/>
      <c r="E64" s="57"/>
      <c r="F64" s="57"/>
      <c r="G64" s="57"/>
      <c r="H64" s="57">
        <f t="shared" si="45"/>
        <v>100</v>
      </c>
      <c r="I64" s="60">
        <f t="shared" si="38"/>
        <v>3000</v>
      </c>
      <c r="J64" s="57">
        <v>0</v>
      </c>
      <c r="K64" s="60">
        <f t="shared" si="39"/>
        <v>3000</v>
      </c>
      <c r="L64" s="57">
        <f t="shared" si="40"/>
        <v>31</v>
      </c>
      <c r="M64" s="59">
        <f t="shared" si="41"/>
        <v>93000</v>
      </c>
      <c r="N64" s="57"/>
      <c r="O64" s="57"/>
      <c r="P64" s="104">
        <f t="shared" si="42"/>
        <v>46690</v>
      </c>
      <c r="Q64" s="105">
        <f t="shared" si="43"/>
        <v>46720</v>
      </c>
      <c r="R64" s="15"/>
      <c r="S64" s="251"/>
      <c r="T64" s="97">
        <f t="shared" si="44"/>
        <v>46690</v>
      </c>
      <c r="U64" s="99">
        <v>46721</v>
      </c>
      <c r="V64">
        <f t="shared" si="37"/>
        <v>31</v>
      </c>
    </row>
    <row r="65" spans="1:22" ht="18.75" customHeight="1">
      <c r="A65" s="7"/>
      <c r="B65" s="57"/>
      <c r="C65" s="57"/>
      <c r="D65" s="57"/>
      <c r="E65" s="57"/>
      <c r="F65" s="57"/>
      <c r="G65" s="57"/>
      <c r="H65" s="57">
        <f t="shared" si="45"/>
        <v>100</v>
      </c>
      <c r="I65" s="60">
        <f t="shared" si="38"/>
        <v>2900</v>
      </c>
      <c r="J65" s="57">
        <v>0</v>
      </c>
      <c r="K65" s="60">
        <f t="shared" si="39"/>
        <v>2900</v>
      </c>
      <c r="L65" s="57">
        <f t="shared" si="40"/>
        <v>30</v>
      </c>
      <c r="M65" s="59">
        <f t="shared" si="41"/>
        <v>87000</v>
      </c>
      <c r="N65" s="57"/>
      <c r="O65" s="57"/>
      <c r="P65" s="104">
        <f t="shared" si="42"/>
        <v>46721</v>
      </c>
      <c r="Q65" s="105">
        <f t="shared" si="43"/>
        <v>46750</v>
      </c>
      <c r="R65" s="15"/>
      <c r="S65" s="70"/>
      <c r="T65" s="97">
        <f t="shared" si="44"/>
        <v>46721</v>
      </c>
      <c r="U65" s="99">
        <v>46751</v>
      </c>
      <c r="V65">
        <f t="shared" si="37"/>
        <v>30</v>
      </c>
    </row>
    <row r="66" spans="1:22" ht="18.75" customHeight="1" thickBot="1">
      <c r="A66" s="7"/>
      <c r="B66" s="63"/>
      <c r="C66" s="63"/>
      <c r="D66" s="63"/>
      <c r="E66" s="63"/>
      <c r="F66" s="63"/>
      <c r="G66" s="63"/>
      <c r="H66" s="57">
        <f t="shared" si="45"/>
        <v>100</v>
      </c>
      <c r="I66" s="64">
        <f t="shared" si="38"/>
        <v>2800</v>
      </c>
      <c r="J66" s="63">
        <v>0</v>
      </c>
      <c r="K66" s="64">
        <f t="shared" si="39"/>
        <v>2800</v>
      </c>
      <c r="L66" s="57">
        <f t="shared" si="40"/>
        <v>2</v>
      </c>
      <c r="M66" s="65">
        <f t="shared" si="41"/>
        <v>5600</v>
      </c>
      <c r="N66" s="63"/>
      <c r="O66" s="63"/>
      <c r="P66" s="104">
        <f t="shared" si="42"/>
        <v>46751</v>
      </c>
      <c r="Q66" s="105">
        <f t="shared" si="43"/>
        <v>46752</v>
      </c>
      <c r="R66" s="15"/>
      <c r="S66" s="56"/>
      <c r="T66" s="97">
        <f t="shared" si="44"/>
        <v>46751</v>
      </c>
      <c r="U66" s="98">
        <v>46753</v>
      </c>
      <c r="V66">
        <f t="shared" si="37"/>
        <v>2</v>
      </c>
    </row>
    <row r="67" spans="1:22" ht="18.75" customHeight="1" thickTop="1">
      <c r="A67" s="7"/>
      <c r="B67" s="108" t="s">
        <v>25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10">
        <f>SUM(M60:M66)</f>
        <v>578700</v>
      </c>
      <c r="N67" s="111">
        <f>ROUNDDOWN(M67*1000/365,0)</f>
        <v>1585479</v>
      </c>
      <c r="O67" s="111">
        <f>ROUNDDOWN(N67*0.005,0)</f>
        <v>7927</v>
      </c>
      <c r="P67" s="111"/>
      <c r="Q67" s="112"/>
      <c r="R67" s="15"/>
      <c r="S67" s="56"/>
      <c r="V67">
        <f>SUM(V60:V66)</f>
        <v>184</v>
      </c>
    </row>
    <row r="68" spans="1:22" ht="18.75" customHeight="1">
      <c r="A68" s="7"/>
      <c r="B68" s="57"/>
      <c r="C68" s="57"/>
      <c r="D68" s="57"/>
      <c r="E68" s="57"/>
      <c r="F68" s="57"/>
      <c r="G68" s="57"/>
      <c r="H68" s="57"/>
      <c r="I68" s="94">
        <f>K66</f>
        <v>2800</v>
      </c>
      <c r="J68" s="57">
        <v>0</v>
      </c>
      <c r="K68" s="60">
        <f>I68-J68</f>
        <v>2800</v>
      </c>
      <c r="L68" s="57">
        <f>V68</f>
        <v>29</v>
      </c>
      <c r="M68" s="59">
        <f>K68*L68</f>
        <v>81200</v>
      </c>
      <c r="N68" s="57"/>
      <c r="O68" s="57"/>
      <c r="P68" s="104">
        <f>T68</f>
        <v>46753</v>
      </c>
      <c r="Q68" s="105">
        <f>U68-1</f>
        <v>46781</v>
      </c>
      <c r="R68" s="15"/>
      <c r="S68" s="70"/>
      <c r="T68" s="100">
        <f>U66</f>
        <v>46753</v>
      </c>
      <c r="U68" s="99">
        <v>46782</v>
      </c>
      <c r="V68">
        <f t="shared" ref="V68:V74" si="46">U68-T68</f>
        <v>29</v>
      </c>
    </row>
    <row r="69" spans="1:22" ht="18.75" customHeight="1">
      <c r="A69" s="7"/>
      <c r="B69" s="57"/>
      <c r="C69" s="57"/>
      <c r="D69" s="57"/>
      <c r="E69" s="57"/>
      <c r="F69" s="57"/>
      <c r="G69" s="57"/>
      <c r="H69" s="57">
        <f>$H$18</f>
        <v>100</v>
      </c>
      <c r="I69" s="60">
        <f t="shared" ref="I69:I74" si="47">I68-H69</f>
        <v>2700</v>
      </c>
      <c r="J69" s="57">
        <v>0</v>
      </c>
      <c r="K69" s="60">
        <f t="shared" ref="K69:K74" si="48">I69-J69</f>
        <v>2700</v>
      </c>
      <c r="L69" s="57">
        <f t="shared" ref="L69:L74" si="49">V69</f>
        <v>30</v>
      </c>
      <c r="M69" s="59">
        <f t="shared" ref="M69:M74" si="50">K69*L69</f>
        <v>81000</v>
      </c>
      <c r="N69" s="57"/>
      <c r="O69" s="57"/>
      <c r="P69" s="104">
        <f t="shared" ref="P69:P74" si="51">T69</f>
        <v>46782</v>
      </c>
      <c r="Q69" s="105">
        <f t="shared" ref="Q69:Q74" si="52">U69-1</f>
        <v>46811</v>
      </c>
      <c r="R69" s="15"/>
      <c r="S69" s="70"/>
      <c r="T69" s="97">
        <f t="shared" ref="T69:T74" si="53">U68</f>
        <v>46782</v>
      </c>
      <c r="U69" s="99">
        <v>46812</v>
      </c>
      <c r="V69">
        <f t="shared" si="46"/>
        <v>30</v>
      </c>
    </row>
    <row r="70" spans="1:22" ht="18.75" customHeight="1">
      <c r="A70" s="7"/>
      <c r="B70" s="57"/>
      <c r="C70" s="57"/>
      <c r="D70" s="57"/>
      <c r="E70" s="57"/>
      <c r="F70" s="57"/>
      <c r="G70" s="57"/>
      <c r="H70" s="57">
        <f t="shared" ref="H70:H74" si="54">$H$18</f>
        <v>100</v>
      </c>
      <c r="I70" s="60">
        <f t="shared" si="47"/>
        <v>2600</v>
      </c>
      <c r="J70" s="57">
        <v>0</v>
      </c>
      <c r="K70" s="60">
        <f t="shared" si="48"/>
        <v>2600</v>
      </c>
      <c r="L70" s="57">
        <f t="shared" si="49"/>
        <v>30</v>
      </c>
      <c r="M70" s="59">
        <f t="shared" si="50"/>
        <v>78000</v>
      </c>
      <c r="N70" s="57"/>
      <c r="O70" s="57"/>
      <c r="P70" s="104">
        <f t="shared" si="51"/>
        <v>46812</v>
      </c>
      <c r="Q70" s="105">
        <f t="shared" si="52"/>
        <v>46841</v>
      </c>
      <c r="R70" s="15"/>
      <c r="S70" s="251" t="s">
        <v>66</v>
      </c>
      <c r="T70" s="97">
        <f t="shared" si="53"/>
        <v>46812</v>
      </c>
      <c r="U70" s="99">
        <v>46842</v>
      </c>
      <c r="V70">
        <f t="shared" si="46"/>
        <v>30</v>
      </c>
    </row>
    <row r="71" spans="1:22" ht="18.75" customHeight="1">
      <c r="A71" s="7"/>
      <c r="B71" s="57"/>
      <c r="C71" s="57"/>
      <c r="D71" s="57"/>
      <c r="E71" s="57"/>
      <c r="F71" s="57"/>
      <c r="G71" s="57"/>
      <c r="H71" s="57">
        <f t="shared" si="54"/>
        <v>100</v>
      </c>
      <c r="I71" s="60">
        <f t="shared" si="47"/>
        <v>2500</v>
      </c>
      <c r="J71" s="57">
        <v>0</v>
      </c>
      <c r="K71" s="60">
        <f t="shared" si="48"/>
        <v>2500</v>
      </c>
      <c r="L71" s="57">
        <f t="shared" si="49"/>
        <v>31</v>
      </c>
      <c r="M71" s="59">
        <f t="shared" si="50"/>
        <v>77500</v>
      </c>
      <c r="N71" s="57"/>
      <c r="O71" s="57"/>
      <c r="P71" s="104">
        <f t="shared" si="51"/>
        <v>46842</v>
      </c>
      <c r="Q71" s="105">
        <f t="shared" si="52"/>
        <v>46872</v>
      </c>
      <c r="R71" s="15"/>
      <c r="S71" s="251"/>
      <c r="T71" s="97">
        <f t="shared" si="53"/>
        <v>46842</v>
      </c>
      <c r="U71" s="99">
        <v>46873</v>
      </c>
      <c r="V71">
        <f t="shared" si="46"/>
        <v>31</v>
      </c>
    </row>
    <row r="72" spans="1:22" ht="18.75" customHeight="1">
      <c r="A72" s="7"/>
      <c r="B72" s="57"/>
      <c r="C72" s="57"/>
      <c r="D72" s="57"/>
      <c r="E72" s="57"/>
      <c r="F72" s="57"/>
      <c r="G72" s="57"/>
      <c r="H72" s="57">
        <f t="shared" si="54"/>
        <v>100</v>
      </c>
      <c r="I72" s="60">
        <f t="shared" si="47"/>
        <v>2400</v>
      </c>
      <c r="J72" s="57">
        <v>0</v>
      </c>
      <c r="K72" s="60">
        <f t="shared" si="48"/>
        <v>2400</v>
      </c>
      <c r="L72" s="57">
        <f t="shared" si="49"/>
        <v>30</v>
      </c>
      <c r="M72" s="59">
        <f t="shared" si="50"/>
        <v>72000</v>
      </c>
      <c r="N72" s="57"/>
      <c r="O72" s="57"/>
      <c r="P72" s="104">
        <f t="shared" si="51"/>
        <v>46873</v>
      </c>
      <c r="Q72" s="105">
        <f t="shared" si="52"/>
        <v>46902</v>
      </c>
      <c r="R72" s="15"/>
      <c r="S72" s="251"/>
      <c r="T72" s="97">
        <f t="shared" si="53"/>
        <v>46873</v>
      </c>
      <c r="U72" s="99">
        <v>46903</v>
      </c>
      <c r="V72">
        <f t="shared" si="46"/>
        <v>30</v>
      </c>
    </row>
    <row r="73" spans="1:22" ht="18.75" customHeight="1">
      <c r="A73" s="7"/>
      <c r="B73" s="57"/>
      <c r="C73" s="57"/>
      <c r="D73" s="57"/>
      <c r="E73" s="57"/>
      <c r="F73" s="57"/>
      <c r="G73" s="57"/>
      <c r="H73" s="57">
        <f t="shared" si="54"/>
        <v>100</v>
      </c>
      <c r="I73" s="60">
        <f t="shared" si="47"/>
        <v>2300</v>
      </c>
      <c r="J73" s="57">
        <v>0</v>
      </c>
      <c r="K73" s="60">
        <f t="shared" si="48"/>
        <v>2300</v>
      </c>
      <c r="L73" s="57">
        <f t="shared" si="49"/>
        <v>31</v>
      </c>
      <c r="M73" s="59">
        <f t="shared" si="50"/>
        <v>71300</v>
      </c>
      <c r="N73" s="57"/>
      <c r="O73" s="57"/>
      <c r="P73" s="104">
        <f t="shared" si="51"/>
        <v>46903</v>
      </c>
      <c r="Q73" s="105">
        <f t="shared" si="52"/>
        <v>46933</v>
      </c>
      <c r="R73" s="15"/>
      <c r="S73" s="70"/>
      <c r="T73" s="97">
        <f t="shared" si="53"/>
        <v>46903</v>
      </c>
      <c r="U73" s="99">
        <v>46934</v>
      </c>
      <c r="V73">
        <f t="shared" si="46"/>
        <v>31</v>
      </c>
    </row>
    <row r="74" spans="1:22" ht="18.75" customHeight="1" thickBot="1">
      <c r="A74" s="7"/>
      <c r="B74" s="63"/>
      <c r="C74" s="63"/>
      <c r="D74" s="63"/>
      <c r="E74" s="63"/>
      <c r="F74" s="63"/>
      <c r="G74" s="63"/>
      <c r="H74" s="57">
        <f t="shared" si="54"/>
        <v>100</v>
      </c>
      <c r="I74" s="64">
        <f t="shared" si="47"/>
        <v>2200</v>
      </c>
      <c r="J74" s="63">
        <v>0</v>
      </c>
      <c r="K74" s="64">
        <f t="shared" si="48"/>
        <v>2200</v>
      </c>
      <c r="L74" s="57">
        <f t="shared" si="49"/>
        <v>1</v>
      </c>
      <c r="M74" s="65">
        <f t="shared" si="50"/>
        <v>2200</v>
      </c>
      <c r="N74" s="63"/>
      <c r="O74" s="63"/>
      <c r="P74" s="104">
        <f t="shared" si="51"/>
        <v>46934</v>
      </c>
      <c r="Q74" s="105">
        <f t="shared" si="52"/>
        <v>46934</v>
      </c>
      <c r="R74" s="15"/>
      <c r="S74" s="56"/>
      <c r="T74" s="97">
        <f t="shared" si="53"/>
        <v>46934</v>
      </c>
      <c r="U74" s="98">
        <v>46935</v>
      </c>
      <c r="V74">
        <f t="shared" si="46"/>
        <v>1</v>
      </c>
    </row>
    <row r="75" spans="1:22" ht="18.75" customHeight="1" thickTop="1">
      <c r="A75" s="7"/>
      <c r="B75" s="108" t="s">
        <v>25</v>
      </c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10">
        <f>SUM(M68:M74)</f>
        <v>463200</v>
      </c>
      <c r="N75" s="111">
        <f>ROUNDDOWN(M75*1000/365,0)</f>
        <v>1269041</v>
      </c>
      <c r="O75" s="111">
        <f>ROUNDDOWN(N75*0.005,0)</f>
        <v>6345</v>
      </c>
      <c r="P75" s="111"/>
      <c r="Q75" s="112"/>
      <c r="R75" s="15"/>
      <c r="S75" s="56"/>
      <c r="V75">
        <f>SUM(V68:V74)</f>
        <v>182</v>
      </c>
    </row>
    <row r="76" spans="1:22" ht="18.75" customHeight="1">
      <c r="A76" s="7"/>
      <c r="B76" s="57"/>
      <c r="C76" s="57"/>
      <c r="D76" s="57"/>
      <c r="E76" s="57"/>
      <c r="F76" s="57"/>
      <c r="G76" s="57"/>
      <c r="H76" s="57"/>
      <c r="I76" s="94">
        <f>K74</f>
        <v>2200</v>
      </c>
      <c r="J76" s="57">
        <v>0</v>
      </c>
      <c r="K76" s="60">
        <f>I76-J76</f>
        <v>2200</v>
      </c>
      <c r="L76" s="57">
        <f>V76</f>
        <v>29</v>
      </c>
      <c r="M76" s="59">
        <f>K76*L76</f>
        <v>63800</v>
      </c>
      <c r="N76" s="57"/>
      <c r="O76" s="57"/>
      <c r="P76" s="104">
        <f>T76</f>
        <v>46935</v>
      </c>
      <c r="Q76" s="105">
        <f>U76-1</f>
        <v>46963</v>
      </c>
      <c r="R76" s="15"/>
      <c r="S76" s="70"/>
      <c r="T76" s="100">
        <f>U74</f>
        <v>46935</v>
      </c>
      <c r="U76" s="99">
        <v>46964</v>
      </c>
      <c r="V76">
        <f t="shared" ref="V76:V82" si="55">U76-T76</f>
        <v>29</v>
      </c>
    </row>
    <row r="77" spans="1:22" ht="18.75" customHeight="1">
      <c r="A77" s="7"/>
      <c r="B77" s="57"/>
      <c r="C77" s="57"/>
      <c r="D77" s="57"/>
      <c r="E77" s="57"/>
      <c r="F77" s="57"/>
      <c r="G77" s="57"/>
      <c r="H77" s="57">
        <f>$H$18</f>
        <v>100</v>
      </c>
      <c r="I77" s="60">
        <f t="shared" ref="I77:I82" si="56">I76-H77</f>
        <v>2100</v>
      </c>
      <c r="J77" s="57">
        <v>0</v>
      </c>
      <c r="K77" s="60">
        <f t="shared" ref="K77:K82" si="57">I77-J77</f>
        <v>2100</v>
      </c>
      <c r="L77" s="57">
        <f t="shared" ref="L77:L82" si="58">V77</f>
        <v>31</v>
      </c>
      <c r="M77" s="59">
        <f t="shared" ref="M77:M82" si="59">K77*L77</f>
        <v>65100</v>
      </c>
      <c r="N77" s="57"/>
      <c r="O77" s="57"/>
      <c r="P77" s="104">
        <f t="shared" ref="P77:P82" si="60">T77</f>
        <v>46964</v>
      </c>
      <c r="Q77" s="105">
        <f t="shared" ref="Q77:Q82" si="61">U77-1</f>
        <v>46994</v>
      </c>
      <c r="R77" s="15"/>
      <c r="S77" s="70"/>
      <c r="T77" s="97">
        <f t="shared" ref="T77:T82" si="62">U76</f>
        <v>46964</v>
      </c>
      <c r="U77" s="99">
        <v>46995</v>
      </c>
      <c r="V77">
        <f t="shared" si="55"/>
        <v>31</v>
      </c>
    </row>
    <row r="78" spans="1:22" ht="18.75" customHeight="1">
      <c r="A78" s="7"/>
      <c r="B78" s="57"/>
      <c r="C78" s="57"/>
      <c r="D78" s="57"/>
      <c r="E78" s="57"/>
      <c r="F78" s="57"/>
      <c r="G78" s="57"/>
      <c r="H78" s="57">
        <f t="shared" ref="H78:H82" si="63">$H$18</f>
        <v>100</v>
      </c>
      <c r="I78" s="60">
        <f t="shared" si="56"/>
        <v>2000</v>
      </c>
      <c r="J78" s="57">
        <v>0</v>
      </c>
      <c r="K78" s="60">
        <f t="shared" si="57"/>
        <v>2000</v>
      </c>
      <c r="L78" s="57">
        <f t="shared" si="58"/>
        <v>31</v>
      </c>
      <c r="M78" s="59">
        <f t="shared" si="59"/>
        <v>62000</v>
      </c>
      <c r="N78" s="57"/>
      <c r="O78" s="57"/>
      <c r="P78" s="104">
        <f t="shared" si="60"/>
        <v>46995</v>
      </c>
      <c r="Q78" s="105">
        <f t="shared" si="61"/>
        <v>47025</v>
      </c>
      <c r="R78" s="15"/>
      <c r="S78" s="251" t="s">
        <v>67</v>
      </c>
      <c r="T78" s="97">
        <f t="shared" si="62"/>
        <v>46995</v>
      </c>
      <c r="U78" s="99">
        <v>47026</v>
      </c>
      <c r="V78">
        <f t="shared" si="55"/>
        <v>31</v>
      </c>
    </row>
    <row r="79" spans="1:22" ht="18.75" customHeight="1">
      <c r="A79" s="7"/>
      <c r="B79" s="57"/>
      <c r="C79" s="57"/>
      <c r="D79" s="57"/>
      <c r="E79" s="57"/>
      <c r="F79" s="57"/>
      <c r="G79" s="57"/>
      <c r="H79" s="57">
        <f t="shared" si="63"/>
        <v>100</v>
      </c>
      <c r="I79" s="60">
        <f t="shared" si="56"/>
        <v>1900</v>
      </c>
      <c r="J79" s="57">
        <v>0</v>
      </c>
      <c r="K79" s="60">
        <f t="shared" si="57"/>
        <v>1900</v>
      </c>
      <c r="L79" s="57">
        <f t="shared" si="58"/>
        <v>30</v>
      </c>
      <c r="M79" s="59">
        <f t="shared" si="59"/>
        <v>57000</v>
      </c>
      <c r="N79" s="57"/>
      <c r="O79" s="57"/>
      <c r="P79" s="104">
        <f t="shared" si="60"/>
        <v>47026</v>
      </c>
      <c r="Q79" s="105">
        <f t="shared" si="61"/>
        <v>47055</v>
      </c>
      <c r="R79" s="15"/>
      <c r="S79" s="251"/>
      <c r="T79" s="97">
        <f t="shared" si="62"/>
        <v>47026</v>
      </c>
      <c r="U79" s="99">
        <v>47056</v>
      </c>
      <c r="V79">
        <f t="shared" si="55"/>
        <v>30</v>
      </c>
    </row>
    <row r="80" spans="1:22" ht="18.75" customHeight="1">
      <c r="A80" s="7"/>
      <c r="B80" s="57"/>
      <c r="C80" s="57"/>
      <c r="D80" s="57"/>
      <c r="E80" s="57"/>
      <c r="F80" s="57"/>
      <c r="G80" s="57"/>
      <c r="H80" s="57">
        <f t="shared" si="63"/>
        <v>100</v>
      </c>
      <c r="I80" s="60">
        <f t="shared" si="56"/>
        <v>1800</v>
      </c>
      <c r="J80" s="57">
        <v>0</v>
      </c>
      <c r="K80" s="60">
        <f t="shared" si="57"/>
        <v>1800</v>
      </c>
      <c r="L80" s="57">
        <f t="shared" si="58"/>
        <v>31</v>
      </c>
      <c r="M80" s="59">
        <f t="shared" si="59"/>
        <v>55800</v>
      </c>
      <c r="N80" s="57"/>
      <c r="O80" s="57"/>
      <c r="P80" s="104">
        <f t="shared" si="60"/>
        <v>47056</v>
      </c>
      <c r="Q80" s="105">
        <f t="shared" si="61"/>
        <v>47086</v>
      </c>
      <c r="R80" s="15"/>
      <c r="S80" s="251"/>
      <c r="T80" s="97">
        <f t="shared" si="62"/>
        <v>47056</v>
      </c>
      <c r="U80" s="99">
        <v>47087</v>
      </c>
      <c r="V80">
        <f t="shared" si="55"/>
        <v>31</v>
      </c>
    </row>
    <row r="81" spans="1:22" ht="18.75" customHeight="1">
      <c r="A81" s="7"/>
      <c r="B81" s="57"/>
      <c r="C81" s="57"/>
      <c r="D81" s="57"/>
      <c r="E81" s="57"/>
      <c r="F81" s="57"/>
      <c r="G81" s="57"/>
      <c r="H81" s="57">
        <f t="shared" si="63"/>
        <v>100</v>
      </c>
      <c r="I81" s="60">
        <f t="shared" si="56"/>
        <v>1700</v>
      </c>
      <c r="J81" s="57">
        <v>0</v>
      </c>
      <c r="K81" s="60">
        <f t="shared" si="57"/>
        <v>1700</v>
      </c>
      <c r="L81" s="57">
        <f t="shared" si="58"/>
        <v>30</v>
      </c>
      <c r="M81" s="59">
        <f t="shared" si="59"/>
        <v>51000</v>
      </c>
      <c r="N81" s="57"/>
      <c r="O81" s="57"/>
      <c r="P81" s="104">
        <f t="shared" si="60"/>
        <v>47087</v>
      </c>
      <c r="Q81" s="105">
        <f t="shared" si="61"/>
        <v>47116</v>
      </c>
      <c r="R81" s="15"/>
      <c r="S81" s="70"/>
      <c r="T81" s="97">
        <f t="shared" si="62"/>
        <v>47087</v>
      </c>
      <c r="U81" s="99">
        <v>47117</v>
      </c>
      <c r="V81">
        <f t="shared" si="55"/>
        <v>30</v>
      </c>
    </row>
    <row r="82" spans="1:22" ht="18.75" customHeight="1" thickBot="1">
      <c r="A82" s="7"/>
      <c r="B82" s="63"/>
      <c r="C82" s="63"/>
      <c r="D82" s="63"/>
      <c r="E82" s="63"/>
      <c r="F82" s="63"/>
      <c r="G82" s="63"/>
      <c r="H82" s="57">
        <f t="shared" si="63"/>
        <v>100</v>
      </c>
      <c r="I82" s="64">
        <f t="shared" si="56"/>
        <v>1600</v>
      </c>
      <c r="J82" s="63">
        <v>0</v>
      </c>
      <c r="K82" s="64">
        <f t="shared" si="57"/>
        <v>1600</v>
      </c>
      <c r="L82" s="57">
        <f t="shared" si="58"/>
        <v>2</v>
      </c>
      <c r="M82" s="65">
        <f t="shared" si="59"/>
        <v>3200</v>
      </c>
      <c r="N82" s="63"/>
      <c r="O82" s="63"/>
      <c r="P82" s="104">
        <f t="shared" si="60"/>
        <v>47117</v>
      </c>
      <c r="Q82" s="105">
        <f t="shared" si="61"/>
        <v>47118</v>
      </c>
      <c r="R82" s="15"/>
      <c r="S82" s="56"/>
      <c r="T82" s="97">
        <f t="shared" si="62"/>
        <v>47117</v>
      </c>
      <c r="U82" s="98">
        <v>47119</v>
      </c>
      <c r="V82">
        <f t="shared" si="55"/>
        <v>2</v>
      </c>
    </row>
    <row r="83" spans="1:22" ht="18.75" customHeight="1" thickTop="1">
      <c r="A83" s="7"/>
      <c r="B83" s="108" t="s">
        <v>25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10">
        <f>SUM(M76:M82)</f>
        <v>357900</v>
      </c>
      <c r="N83" s="111">
        <f>ROUNDDOWN(M83*1000/365,0)</f>
        <v>980547</v>
      </c>
      <c r="O83" s="111">
        <f>ROUNDDOWN(N83*0.005,0)</f>
        <v>4902</v>
      </c>
      <c r="P83" s="111"/>
      <c r="Q83" s="112"/>
      <c r="R83" s="15"/>
      <c r="S83" s="56"/>
      <c r="V83">
        <f>SUM(V76:V82)</f>
        <v>184</v>
      </c>
    </row>
    <row r="84" spans="1:22" ht="18.75" customHeight="1">
      <c r="A84" s="7"/>
      <c r="B84" s="57"/>
      <c r="C84" s="57"/>
      <c r="D84" s="57"/>
      <c r="E84" s="57"/>
      <c r="F84" s="57"/>
      <c r="G84" s="57"/>
      <c r="H84" s="57"/>
      <c r="I84" s="94">
        <f>K82</f>
        <v>1600</v>
      </c>
      <c r="J84" s="57">
        <v>0</v>
      </c>
      <c r="K84" s="60">
        <f>I84-J84</f>
        <v>1600</v>
      </c>
      <c r="L84" s="57">
        <f>V84</f>
        <v>29</v>
      </c>
      <c r="M84" s="59">
        <f>K84*L84</f>
        <v>46400</v>
      </c>
      <c r="N84" s="57"/>
      <c r="O84" s="57"/>
      <c r="P84" s="104">
        <f>T84</f>
        <v>47119</v>
      </c>
      <c r="Q84" s="105">
        <f>U84-1</f>
        <v>47147</v>
      </c>
      <c r="R84" s="15"/>
      <c r="S84" s="70"/>
      <c r="T84" s="100">
        <f>U82</f>
        <v>47119</v>
      </c>
      <c r="U84" s="99">
        <v>47148</v>
      </c>
      <c r="V84">
        <f t="shared" ref="V84:V90" si="64">U84-T84</f>
        <v>29</v>
      </c>
    </row>
    <row r="85" spans="1:22" ht="18.75" customHeight="1">
      <c r="A85" s="7"/>
      <c r="B85" s="57"/>
      <c r="C85" s="57"/>
      <c r="D85" s="57"/>
      <c r="E85" s="57"/>
      <c r="F85" s="57"/>
      <c r="G85" s="57"/>
      <c r="H85" s="57">
        <f>$H$18</f>
        <v>100</v>
      </c>
      <c r="I85" s="60">
        <f t="shared" ref="I85:I90" si="65">I84-H85</f>
        <v>1500</v>
      </c>
      <c r="J85" s="57">
        <v>0</v>
      </c>
      <c r="K85" s="60">
        <f t="shared" ref="K85:K90" si="66">I85-J85</f>
        <v>1500</v>
      </c>
      <c r="L85" s="57">
        <f t="shared" ref="L85:L90" si="67">V85</f>
        <v>29</v>
      </c>
      <c r="M85" s="59">
        <f t="shared" ref="M85:M90" si="68">K85*L85</f>
        <v>43500</v>
      </c>
      <c r="N85" s="57"/>
      <c r="O85" s="57"/>
      <c r="P85" s="104">
        <f t="shared" ref="P85:P90" si="69">T85</f>
        <v>47148</v>
      </c>
      <c r="Q85" s="105">
        <f t="shared" ref="Q85:Q90" si="70">U85-1</f>
        <v>47176</v>
      </c>
      <c r="R85" s="15"/>
      <c r="S85" s="70"/>
      <c r="T85" s="97">
        <f t="shared" ref="T85:T90" si="71">U84</f>
        <v>47148</v>
      </c>
      <c r="U85" s="99">
        <v>47177</v>
      </c>
      <c r="V85">
        <f t="shared" si="64"/>
        <v>29</v>
      </c>
    </row>
    <row r="86" spans="1:22" ht="18.75" customHeight="1">
      <c r="A86" s="7"/>
      <c r="B86" s="57"/>
      <c r="C86" s="57"/>
      <c r="D86" s="57"/>
      <c r="E86" s="57"/>
      <c r="F86" s="57"/>
      <c r="G86" s="57"/>
      <c r="H86" s="57">
        <f t="shared" ref="H86:H90" si="72">$H$18</f>
        <v>100</v>
      </c>
      <c r="I86" s="60">
        <f t="shared" si="65"/>
        <v>1400</v>
      </c>
      <c r="J86" s="57">
        <v>0</v>
      </c>
      <c r="K86" s="60">
        <f t="shared" si="66"/>
        <v>1400</v>
      </c>
      <c r="L86" s="57">
        <f t="shared" si="67"/>
        <v>30</v>
      </c>
      <c r="M86" s="59">
        <f t="shared" si="68"/>
        <v>42000</v>
      </c>
      <c r="N86" s="57"/>
      <c r="O86" s="57"/>
      <c r="P86" s="104">
        <f t="shared" si="69"/>
        <v>47177</v>
      </c>
      <c r="Q86" s="105">
        <f t="shared" si="70"/>
        <v>47206</v>
      </c>
      <c r="R86" s="15"/>
      <c r="S86" s="251" t="s">
        <v>68</v>
      </c>
      <c r="T86" s="97">
        <f t="shared" si="71"/>
        <v>47177</v>
      </c>
      <c r="U86" s="99">
        <v>47207</v>
      </c>
      <c r="V86">
        <f t="shared" si="64"/>
        <v>30</v>
      </c>
    </row>
    <row r="87" spans="1:22" ht="18.75" customHeight="1">
      <c r="A87" s="7"/>
      <c r="B87" s="57"/>
      <c r="C87" s="57"/>
      <c r="D87" s="57"/>
      <c r="E87" s="57"/>
      <c r="F87" s="57"/>
      <c r="G87" s="57"/>
      <c r="H87" s="57">
        <f t="shared" si="72"/>
        <v>100</v>
      </c>
      <c r="I87" s="60">
        <f t="shared" si="65"/>
        <v>1300</v>
      </c>
      <c r="J87" s="57">
        <v>0</v>
      </c>
      <c r="K87" s="60">
        <f t="shared" si="66"/>
        <v>1300</v>
      </c>
      <c r="L87" s="57">
        <f t="shared" si="67"/>
        <v>31</v>
      </c>
      <c r="M87" s="59">
        <f t="shared" si="68"/>
        <v>40300</v>
      </c>
      <c r="N87" s="57"/>
      <c r="O87" s="57"/>
      <c r="P87" s="104">
        <f t="shared" si="69"/>
        <v>47207</v>
      </c>
      <c r="Q87" s="105">
        <f t="shared" si="70"/>
        <v>47237</v>
      </c>
      <c r="R87" s="15"/>
      <c r="S87" s="251"/>
      <c r="T87" s="97">
        <f t="shared" si="71"/>
        <v>47207</v>
      </c>
      <c r="U87" s="99">
        <v>47238</v>
      </c>
      <c r="V87">
        <f t="shared" si="64"/>
        <v>31</v>
      </c>
    </row>
    <row r="88" spans="1:22" ht="18.75" customHeight="1">
      <c r="A88" s="7"/>
      <c r="B88" s="57"/>
      <c r="C88" s="57"/>
      <c r="D88" s="57"/>
      <c r="E88" s="57"/>
      <c r="F88" s="57"/>
      <c r="G88" s="57"/>
      <c r="H88" s="57">
        <f t="shared" si="72"/>
        <v>100</v>
      </c>
      <c r="I88" s="60">
        <f t="shared" si="65"/>
        <v>1200</v>
      </c>
      <c r="J88" s="57">
        <v>0</v>
      </c>
      <c r="K88" s="60">
        <f t="shared" si="66"/>
        <v>1200</v>
      </c>
      <c r="L88" s="57">
        <f t="shared" si="67"/>
        <v>30</v>
      </c>
      <c r="M88" s="59">
        <f t="shared" si="68"/>
        <v>36000</v>
      </c>
      <c r="N88" s="57"/>
      <c r="O88" s="57"/>
      <c r="P88" s="104">
        <f t="shared" si="69"/>
        <v>47238</v>
      </c>
      <c r="Q88" s="105">
        <f t="shared" si="70"/>
        <v>47267</v>
      </c>
      <c r="R88" s="15"/>
      <c r="S88" s="251"/>
      <c r="T88" s="97">
        <f t="shared" si="71"/>
        <v>47238</v>
      </c>
      <c r="U88" s="99">
        <v>47268</v>
      </c>
      <c r="V88">
        <f t="shared" si="64"/>
        <v>30</v>
      </c>
    </row>
    <row r="89" spans="1:22" ht="18.75" customHeight="1">
      <c r="A89" s="7"/>
      <c r="B89" s="57"/>
      <c r="C89" s="57"/>
      <c r="D89" s="57"/>
      <c r="E89" s="57"/>
      <c r="F89" s="57"/>
      <c r="G89" s="57"/>
      <c r="H89" s="57">
        <f t="shared" si="72"/>
        <v>100</v>
      </c>
      <c r="I89" s="60">
        <f t="shared" si="65"/>
        <v>1100</v>
      </c>
      <c r="J89" s="57">
        <v>0</v>
      </c>
      <c r="K89" s="60">
        <f t="shared" si="66"/>
        <v>1100</v>
      </c>
      <c r="L89" s="57">
        <f t="shared" si="67"/>
        <v>31</v>
      </c>
      <c r="M89" s="59">
        <f t="shared" si="68"/>
        <v>34100</v>
      </c>
      <c r="N89" s="57"/>
      <c r="O89" s="57"/>
      <c r="P89" s="104">
        <f t="shared" si="69"/>
        <v>47268</v>
      </c>
      <c r="Q89" s="105">
        <f t="shared" si="70"/>
        <v>47298</v>
      </c>
      <c r="R89" s="15"/>
      <c r="S89" s="70"/>
      <c r="T89" s="97">
        <f t="shared" si="71"/>
        <v>47268</v>
      </c>
      <c r="U89" s="99">
        <v>47299</v>
      </c>
      <c r="V89">
        <f t="shared" si="64"/>
        <v>31</v>
      </c>
    </row>
    <row r="90" spans="1:22" ht="18.75" customHeight="1" thickBot="1">
      <c r="A90" s="7"/>
      <c r="B90" s="63"/>
      <c r="C90" s="63"/>
      <c r="D90" s="63"/>
      <c r="E90" s="63"/>
      <c r="F90" s="63"/>
      <c r="G90" s="63"/>
      <c r="H90" s="57">
        <f t="shared" si="72"/>
        <v>100</v>
      </c>
      <c r="I90" s="64">
        <f t="shared" si="65"/>
        <v>1000</v>
      </c>
      <c r="J90" s="63">
        <v>0</v>
      </c>
      <c r="K90" s="64">
        <f t="shared" si="66"/>
        <v>1000</v>
      </c>
      <c r="L90" s="57">
        <f t="shared" si="67"/>
        <v>1</v>
      </c>
      <c r="M90" s="65">
        <f t="shared" si="68"/>
        <v>1000</v>
      </c>
      <c r="N90" s="63"/>
      <c r="O90" s="63"/>
      <c r="P90" s="104">
        <f t="shared" si="69"/>
        <v>47299</v>
      </c>
      <c r="Q90" s="105">
        <f t="shared" si="70"/>
        <v>47299</v>
      </c>
      <c r="R90" s="15"/>
      <c r="S90" s="56"/>
      <c r="T90" s="97">
        <f t="shared" si="71"/>
        <v>47299</v>
      </c>
      <c r="U90" s="98">
        <v>47300</v>
      </c>
      <c r="V90">
        <f t="shared" si="64"/>
        <v>1</v>
      </c>
    </row>
    <row r="91" spans="1:22" ht="18.75" customHeight="1" thickTop="1">
      <c r="A91" s="7"/>
      <c r="B91" s="108" t="s">
        <v>25</v>
      </c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10">
        <f>SUM(M84:M90)</f>
        <v>243300</v>
      </c>
      <c r="N91" s="111">
        <f>ROUNDDOWN(M91*1000/365,0)</f>
        <v>666575</v>
      </c>
      <c r="O91" s="111">
        <f>ROUNDDOWN(N91*0.005,0)</f>
        <v>3332</v>
      </c>
      <c r="P91" s="111"/>
      <c r="Q91" s="112"/>
      <c r="R91" s="15"/>
      <c r="S91" s="56"/>
      <c r="V91">
        <f>SUM(V84:V90)</f>
        <v>181</v>
      </c>
    </row>
    <row r="92" spans="1:22" ht="18.75" customHeight="1">
      <c r="A92" s="7"/>
      <c r="B92" s="57"/>
      <c r="C92" s="57"/>
      <c r="D92" s="57"/>
      <c r="E92" s="57"/>
      <c r="F92" s="57"/>
      <c r="G92" s="57"/>
      <c r="H92" s="57"/>
      <c r="I92" s="94">
        <f>K90</f>
        <v>1000</v>
      </c>
      <c r="J92" s="57">
        <v>0</v>
      </c>
      <c r="K92" s="60">
        <f>I92-J92</f>
        <v>1000</v>
      </c>
      <c r="L92" s="57">
        <f>V92</f>
        <v>29</v>
      </c>
      <c r="M92" s="59">
        <f>K92*L92</f>
        <v>29000</v>
      </c>
      <c r="N92" s="57"/>
      <c r="O92" s="57"/>
      <c r="P92" s="104">
        <f>T92</f>
        <v>47300</v>
      </c>
      <c r="Q92" s="105">
        <f>U92-1</f>
        <v>47328</v>
      </c>
      <c r="R92" s="15"/>
      <c r="S92" s="70"/>
      <c r="T92" s="100">
        <f>U90</f>
        <v>47300</v>
      </c>
      <c r="U92" s="99">
        <v>47329</v>
      </c>
      <c r="V92">
        <f t="shared" ref="V92:V98" si="73">U92-T92</f>
        <v>29</v>
      </c>
    </row>
    <row r="93" spans="1:22" ht="18.75" customHeight="1">
      <c r="A93" s="7"/>
      <c r="B93" s="57"/>
      <c r="C93" s="57"/>
      <c r="D93" s="57"/>
      <c r="E93" s="57"/>
      <c r="F93" s="57"/>
      <c r="G93" s="57"/>
      <c r="H93" s="57">
        <f>$H$18</f>
        <v>100</v>
      </c>
      <c r="I93" s="60">
        <f t="shared" ref="I93:I98" si="74">I92-H93</f>
        <v>900</v>
      </c>
      <c r="J93" s="57">
        <v>0</v>
      </c>
      <c r="K93" s="60">
        <f t="shared" ref="K93:K98" si="75">I93-J93</f>
        <v>900</v>
      </c>
      <c r="L93" s="57">
        <f t="shared" ref="L93:L98" si="76">V93</f>
        <v>31</v>
      </c>
      <c r="M93" s="59">
        <f t="shared" ref="M93:M98" si="77">K93*L93</f>
        <v>27900</v>
      </c>
      <c r="N93" s="57"/>
      <c r="O93" s="57"/>
      <c r="P93" s="104">
        <f t="shared" ref="P93:P98" si="78">T93</f>
        <v>47329</v>
      </c>
      <c r="Q93" s="105">
        <f t="shared" ref="Q93:Q98" si="79">U93-1</f>
        <v>47359</v>
      </c>
      <c r="R93" s="15"/>
      <c r="S93" s="70"/>
      <c r="T93" s="97">
        <f t="shared" ref="T93:T98" si="80">U92</f>
        <v>47329</v>
      </c>
      <c r="U93" s="99">
        <v>47360</v>
      </c>
      <c r="V93">
        <f t="shared" si="73"/>
        <v>31</v>
      </c>
    </row>
    <row r="94" spans="1:22" ht="18.75" customHeight="1">
      <c r="A94" s="7"/>
      <c r="B94" s="57"/>
      <c r="C94" s="57"/>
      <c r="D94" s="57"/>
      <c r="E94" s="57"/>
      <c r="F94" s="57"/>
      <c r="G94" s="57"/>
      <c r="H94" s="57">
        <f t="shared" ref="H94:H98" si="81">$H$18</f>
        <v>100</v>
      </c>
      <c r="I94" s="60">
        <f t="shared" si="74"/>
        <v>800</v>
      </c>
      <c r="J94" s="57">
        <v>0</v>
      </c>
      <c r="K94" s="60">
        <f t="shared" si="75"/>
        <v>800</v>
      </c>
      <c r="L94" s="57">
        <f t="shared" si="76"/>
        <v>31</v>
      </c>
      <c r="M94" s="59">
        <f t="shared" si="77"/>
        <v>24800</v>
      </c>
      <c r="N94" s="57"/>
      <c r="O94" s="57"/>
      <c r="P94" s="104">
        <f t="shared" si="78"/>
        <v>47360</v>
      </c>
      <c r="Q94" s="105">
        <f t="shared" si="79"/>
        <v>47390</v>
      </c>
      <c r="R94" s="15"/>
      <c r="S94" s="251" t="s">
        <v>69</v>
      </c>
      <c r="T94" s="97">
        <f t="shared" si="80"/>
        <v>47360</v>
      </c>
      <c r="U94" s="99">
        <v>47391</v>
      </c>
      <c r="V94">
        <f t="shared" si="73"/>
        <v>31</v>
      </c>
    </row>
    <row r="95" spans="1:22" ht="18.75" customHeight="1">
      <c r="A95" s="7"/>
      <c r="B95" s="57"/>
      <c r="C95" s="57"/>
      <c r="D95" s="57"/>
      <c r="E95" s="57"/>
      <c r="F95" s="57"/>
      <c r="G95" s="57"/>
      <c r="H95" s="57">
        <f t="shared" si="81"/>
        <v>100</v>
      </c>
      <c r="I95" s="60">
        <f t="shared" si="74"/>
        <v>700</v>
      </c>
      <c r="J95" s="57">
        <v>0</v>
      </c>
      <c r="K95" s="60">
        <f t="shared" si="75"/>
        <v>700</v>
      </c>
      <c r="L95" s="57">
        <f t="shared" si="76"/>
        <v>30</v>
      </c>
      <c r="M95" s="59">
        <f t="shared" si="77"/>
        <v>21000</v>
      </c>
      <c r="N95" s="57"/>
      <c r="O95" s="57"/>
      <c r="P95" s="104">
        <f t="shared" si="78"/>
        <v>47391</v>
      </c>
      <c r="Q95" s="105">
        <f t="shared" si="79"/>
        <v>47420</v>
      </c>
      <c r="R95" s="15"/>
      <c r="S95" s="251"/>
      <c r="T95" s="97">
        <f t="shared" si="80"/>
        <v>47391</v>
      </c>
      <c r="U95" s="99">
        <v>47421</v>
      </c>
      <c r="V95">
        <f t="shared" si="73"/>
        <v>30</v>
      </c>
    </row>
    <row r="96" spans="1:22" ht="18.75" customHeight="1">
      <c r="A96" s="7"/>
      <c r="B96" s="57"/>
      <c r="C96" s="57"/>
      <c r="D96" s="57"/>
      <c r="E96" s="57"/>
      <c r="F96" s="57"/>
      <c r="G96" s="57"/>
      <c r="H96" s="57">
        <f t="shared" si="81"/>
        <v>100</v>
      </c>
      <c r="I96" s="60">
        <f t="shared" si="74"/>
        <v>600</v>
      </c>
      <c r="J96" s="57">
        <v>0</v>
      </c>
      <c r="K96" s="60">
        <f t="shared" si="75"/>
        <v>600</v>
      </c>
      <c r="L96" s="57">
        <f t="shared" si="76"/>
        <v>31</v>
      </c>
      <c r="M96" s="59">
        <f t="shared" si="77"/>
        <v>18600</v>
      </c>
      <c r="N96" s="57"/>
      <c r="O96" s="57"/>
      <c r="P96" s="104">
        <f t="shared" si="78"/>
        <v>47421</v>
      </c>
      <c r="Q96" s="105">
        <f t="shared" si="79"/>
        <v>47451</v>
      </c>
      <c r="R96" s="15"/>
      <c r="S96" s="251"/>
      <c r="T96" s="97">
        <f t="shared" si="80"/>
        <v>47421</v>
      </c>
      <c r="U96" s="99">
        <v>47452</v>
      </c>
      <c r="V96">
        <f t="shared" si="73"/>
        <v>31</v>
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"57">
        <f t="shared" si="81"/>
        <v>100</v>
      </c>
      <c r="I97" s="60">
        <f t="shared" si="74"/>
        <v>500</v>
      </c>
      <c r="J97" s="57">
        <v>0</v>
      </c>
      <c r="K97" s="60">
        <f t="shared" si="75"/>
        <v>500</v>
      </c>
      <c r="L97" s="57">
        <f t="shared" si="76"/>
        <v>30</v>
      </c>
      <c r="M97" s="59">
        <f t="shared" si="77"/>
        <v>15000</v>
      </c>
      <c r="N97" s="57"/>
      <c r="O97" s="57"/>
      <c r="P97" s="104">
        <f t="shared" si="78"/>
        <v>47452</v>
      </c>
      <c r="Q97" s="105">
        <f t="shared" si="79"/>
        <v>47481</v>
      </c>
      <c r="R97" s="15"/>
      <c r="S97" s="70"/>
      <c r="T97" s="97">
        <f t="shared" si="80"/>
        <v>47452</v>
      </c>
      <c r="U97" s="99">
        <v>47482</v>
      </c>
      <c r="V97">
        <f t="shared" si="73"/>
        <v>30</v>
      </c>
    </row>
    <row r="98" spans="1:22" ht="18.75" customHeight="1" thickBot="1">
      <c r="A98" s="7"/>
      <c r="B98" s="63"/>
      <c r="C98" s="63"/>
      <c r="D98" s="63"/>
      <c r="E98" s="63"/>
      <c r="F98" s="63"/>
      <c r="G98" s="63"/>
      <c r="H98" s="57">
        <f t="shared" si="81"/>
        <v>100</v>
      </c>
      <c r="I98" s="64">
        <f t="shared" si="74"/>
        <v>400</v>
      </c>
      <c r="J98" s="63">
        <v>0</v>
      </c>
      <c r="K98" s="64">
        <f t="shared" si="75"/>
        <v>400</v>
      </c>
      <c r="L98" s="57">
        <f t="shared" si="76"/>
        <v>2</v>
      </c>
      <c r="M98" s="65">
        <f t="shared" si="77"/>
        <v>800</v>
      </c>
      <c r="N98" s="63"/>
      <c r="O98" s="63"/>
      <c r="P98" s="104">
        <f t="shared" si="78"/>
        <v>47482</v>
      </c>
      <c r="Q98" s="105">
        <f t="shared" si="79"/>
        <v>47483</v>
      </c>
      <c r="R98" s="15"/>
      <c r="S98" s="56"/>
      <c r="T98" s="97">
        <f t="shared" si="80"/>
        <v>47482</v>
      </c>
      <c r="U98" s="98">
        <v>47484</v>
      </c>
      <c r="V98">
        <f t="shared" si="73"/>
        <v>2</v>
      </c>
    </row>
    <row r="99" spans="1:22" ht="18.75" customHeight="1" thickTop="1">
      <c r="A99" s="7"/>
      <c r="B99" s="108" t="s">
        <v>25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10">
        <f>SUM(M92:M98)</f>
        <v>137100</v>
      </c>
      <c r="N99" s="111">
        <f>ROUNDDOWN(M99*1000/365,0)</f>
        <v>375616</v>
      </c>
      <c r="O99" s="111">
        <f>ROUNDDOWN(N99*0.005,0)</f>
        <v>1878</v>
      </c>
      <c r="P99" s="111"/>
      <c r="Q99" s="112"/>
      <c r="R99" s="15"/>
      <c r="S99" s="56"/>
      <c r="V99">
        <f>SUM(V92:V98)</f>
        <v>184</v>
      </c>
    </row>
    <row r="100" spans="1:22" ht="18.75" customHeight="1">
      <c r="A100" s="7"/>
      <c r="B100" s="57"/>
      <c r="C100" s="57"/>
      <c r="D100" s="57"/>
      <c r="E100" s="57"/>
      <c r="F100" s="57"/>
      <c r="G100" s="57"/>
      <c r="H100" s="57"/>
      <c r="I100" s="94">
        <f>K98</f>
        <v>400</v>
      </c>
      <c r="J100" s="57">
        <v>0</v>
      </c>
      <c r="K100" s="60">
        <f>I100-J100</f>
        <v>400</v>
      </c>
      <c r="L100" s="57">
        <f>V100</f>
        <v>29</v>
      </c>
      <c r="M100" s="59">
        <f>K100*L100</f>
        <v>11600</v>
      </c>
      <c r="N100" s="57"/>
      <c r="O100" s="57"/>
      <c r="P100" s="104">
        <f t="shared" ref="P100:P104" si="82">T100</f>
        <v>47484</v>
      </c>
      <c r="Q100" s="105">
        <f t="shared" ref="Q100:Q104" si="83">U100-1</f>
        <v>47512</v>
      </c>
      <c r="R100" s="15"/>
      <c r="S100" s="70"/>
      <c r="T100" s="100">
        <f>U98</f>
        <v>47484</v>
      </c>
      <c r="U100" s="99">
        <v>47513</v>
      </c>
      <c r="V100">
        <f t="shared" ref="V100:V106" si="84">U100-T100</f>
        <v>29</v>
      </c>
    </row>
    <row r="101" spans="1:22" ht="18.75" customHeight="1">
      <c r="A101" s="7"/>
      <c r="B101" s="57"/>
      <c r="C101" s="57"/>
      <c r="D101" s="57"/>
      <c r="E101" s="57"/>
      <c r="F101" s="57"/>
      <c r="G101" s="57"/>
      <c r="H101" s="57">
        <f>$H$18</f>
        <v>100</v>
      </c>
      <c r="I101" s="60">
        <f t="shared" ref="I101:I104" si="85">I100-H101</f>
        <v>300</v>
      </c>
      <c r="J101" s="57">
        <v>0</v>
      </c>
      <c r="K101" s="60">
        <f t="shared" ref="K101:K104" si="86">I101-J101</f>
        <v>300</v>
      </c>
      <c r="L101" s="57">
        <f t="shared" ref="L101:L104" si="87">V101</f>
        <v>29</v>
      </c>
      <c r="M101" s="59">
        <f t="shared" ref="M101:M104" si="88">K101*L101</f>
        <v>8700</v>
      </c>
      <c r="N101" s="57"/>
      <c r="O101" s="57"/>
      <c r="P101" s="104">
        <f t="shared" si="82"/>
        <v>47513</v>
      </c>
      <c r="Q101" s="105">
        <f t="shared" si="83"/>
        <v>47541</v>
      </c>
      <c r="R101" s="15"/>
      <c r="S101" s="70"/>
      <c r="T101" s="97">
        <f>U100</f>
        <v>47513</v>
      </c>
      <c r="U101" s="99">
        <v>47542</v>
      </c>
      <c r="V101">
        <f t="shared" si="84"/>
        <v>29</v>
      </c>
    </row>
    <row r="102" spans="1:22" ht="18.75" customHeight="1">
      <c r="A102" s="7"/>
      <c r="B102" s="57"/>
      <c r="C102" s="57"/>
      <c r="D102" s="57"/>
      <c r="E102" s="57"/>
      <c r="F102" s="57"/>
      <c r="G102" s="57"/>
      <c r="H102" s="57">
        <f t="shared" ref="H102:H103" si="89">$H$18</f>
        <v>100</v>
      </c>
      <c r="I102" s="60">
        <f t="shared" si="85"/>
        <v>200</v>
      </c>
      <c r="J102" s="57">
        <v>0</v>
      </c>
      <c r="K102" s="60">
        <f t="shared" si="86"/>
        <v>200</v>
      </c>
      <c r="L102" s="57">
        <f t="shared" si="87"/>
        <v>30</v>
      </c>
      <c r="M102" s="59">
        <f t="shared" si="88"/>
        <v>6000</v>
      </c>
      <c r="N102" s="57"/>
      <c r="O102" s="57"/>
      <c r="P102" s="104">
        <f t="shared" si="82"/>
        <v>47542</v>
      </c>
      <c r="Q102" s="105">
        <f t="shared" si="83"/>
        <v>47571</v>
      </c>
      <c r="R102" s="15"/>
      <c r="S102" s="251" t="s">
        <v>70</v>
      </c>
      <c r="T102" s="97">
        <f>U101</f>
        <v>47542</v>
      </c>
      <c r="U102" s="99">
        <v>47572</v>
      </c>
      <c r="V102">
        <f t="shared" si="84"/>
        <v>30</v>
      </c>
    </row>
    <row r="103" spans="1:22" ht="18.75" customHeight="1">
      <c r="A103" s="7"/>
      <c r="B103" s="57"/>
      <c r="C103" s="57"/>
      <c r="D103" s="57"/>
      <c r="E103" s="57"/>
      <c r="F103" s="57"/>
      <c r="G103" s="57"/>
      <c r="H103" s="57">
        <f t="shared" si="89"/>
        <v>100</v>
      </c>
      <c r="I103" s="60">
        <f t="shared" si="85"/>
        <v>100</v>
      </c>
      <c r="J103" s="57">
        <v>0</v>
      </c>
      <c r="K103" s="60">
        <f t="shared" si="86"/>
        <v>100</v>
      </c>
      <c r="L103" s="57">
        <f t="shared" si="87"/>
        <v>31</v>
      </c>
      <c r="M103" s="59">
        <f t="shared" si="88"/>
        <v>3100</v>
      </c>
      <c r="N103" s="57"/>
      <c r="O103" s="57"/>
      <c r="P103" s="104">
        <f t="shared" si="82"/>
        <v>47572</v>
      </c>
      <c r="Q103" s="105">
        <f t="shared" si="83"/>
        <v>47602</v>
      </c>
      <c r="R103" s="15"/>
      <c r="S103" s="251"/>
      <c r="T103" s="97">
        <f>U102</f>
        <v>47572</v>
      </c>
      <c r="U103" s="99">
        <v>47603</v>
      </c>
      <c r="V103">
        <f t="shared" si="84"/>
        <v>31</v>
      </c>
    </row>
    <row r="104" spans="1:22" ht="18.75" customHeight="1">
      <c r="A104" s="7"/>
      <c r="B104" s="57"/>
      <c r="C104" s="57"/>
      <c r="D104" s="57"/>
      <c r="E104" s="57"/>
      <c r="F104" s="57"/>
      <c r="G104" s="57"/>
      <c r="H104" s="57">
        <f>H19</f>
        <v>100</v>
      </c>
      <c r="I104" s="60">
        <f t="shared" si="85"/>
        <v>0</v>
      </c>
      <c r="J104" s="57">
        <v>0</v>
      </c>
      <c r="K104" s="60">
        <f t="shared" si="86"/>
        <v>0</v>
      </c>
      <c r="L104" s="57">
        <f t="shared" si="87"/>
        <v>1</v>
      </c>
      <c r="M104" s="59">
        <f t="shared" si="88"/>
        <v>0</v>
      </c>
      <c r="N104" s="57"/>
      <c r="O104" s="57"/>
      <c r="P104" s="104">
        <f t="shared" si="82"/>
        <v>47603</v>
      </c>
      <c r="Q104" s="105">
        <f t="shared" si="83"/>
        <v>47603</v>
      </c>
      <c r="R104" s="15"/>
      <c r="S104" s="251"/>
      <c r="T104" s="97">
        <f>U103</f>
        <v>47603</v>
      </c>
      <c r="U104" s="99">
        <v>47604</v>
      </c>
      <c r="V104">
        <f t="shared" si="84"/>
        <v>1</v>
      </c>
    </row>
    <row r="105" spans="1:22" ht="18.75" customHeight="1">
      <c r="A105" s="7"/>
      <c r="B105" s="57"/>
      <c r="C105" s="57"/>
      <c r="D105" s="57"/>
      <c r="E105" s="57"/>
      <c r="F105" s="57"/>
      <c r="G105" s="57"/>
      <c r="H105" s="57"/>
      <c r="I105" s="60"/>
      <c r="J105" s="57"/>
      <c r="K105" s="60"/>
      <c r="L105" s="57"/>
      <c r="M105" s="59"/>
      <c r="N105" s="57"/>
      <c r="O105" s="57"/>
      <c r="P105" s="104"/>
      <c r="Q105" s="105"/>
      <c r="R105" s="15"/>
      <c r="S105" s="70"/>
      <c r="U105" s="99"/>
      <c r="V105">
        <f t="shared" si="84"/>
        <v>0</v>
      </c>
    </row>
    <row r="106" spans="1:22" ht="18.75" customHeight="1" thickBot="1">
      <c r="A106" s="7"/>
      <c r="B106" s="63"/>
      <c r="C106" s="63"/>
      <c r="D106" s="63"/>
      <c r="E106" s="63"/>
      <c r="F106" s="63"/>
      <c r="G106" s="63"/>
      <c r="H106" s="57"/>
      <c r="I106" s="64"/>
      <c r="J106" s="63"/>
      <c r="K106" s="64"/>
      <c r="L106" s="57"/>
      <c r="M106" s="65"/>
      <c r="N106" s="63"/>
      <c r="O106" s="63"/>
      <c r="P106" s="63"/>
      <c r="Q106" s="105"/>
      <c r="R106" s="15"/>
      <c r="S106" s="56"/>
      <c r="U106" s="98"/>
      <c r="V106">
        <f t="shared" si="84"/>
        <v>0</v>
      </c>
    </row>
    <row r="107" spans="1:22" ht="18.75" customHeight="1" thickTop="1" thickBot="1">
      <c r="A107" s="7"/>
      <c r="B107" s="108" t="s">
        <v>25</v>
      </c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10">
        <f>SUM(M100:M106)</f>
        <v>29400</v>
      </c>
      <c r="N107" s="111">
        <f>ROUNDDOWN(M107*1000/365,0)</f>
        <v>80547</v>
      </c>
      <c r="O107" s="111">
        <f>ROUNDDOWN(N107*0.005,0)</f>
        <v>402</v>
      </c>
      <c r="P107" s="111"/>
      <c r="Q107" s="112"/>
      <c r="R107" s="15"/>
      <c r="S107" s="56"/>
      <c r="V107">
        <f>SUM(V100:V106)</f>
        <v>120</v>
      </c>
    </row>
    <row r="108" spans="1:22" ht="18.75" customHeight="1" thickBot="1">
      <c r="A108" s="7"/>
      <c r="B108" s="113" t="s">
        <v>31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>
        <f>SUM(N20:N107)</f>
        <v>15245747</v>
      </c>
      <c r="O108" s="115">
        <f>SUM(O20:O107)</f>
        <v>76223</v>
      </c>
      <c r="P108" s="117"/>
      <c r="Q108" s="116"/>
      <c r="R108" s="15"/>
      <c r="S108" s="56"/>
    </row>
    <row r="109" spans="1:22" ht="9" customHeight="1">
      <c r="A109" s="7"/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15"/>
      <c r="S109" s="56"/>
    </row>
    <row r="110" spans="1:22">
      <c r="A110" s="5"/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165"/>
      <c r="S110" s="54"/>
    </row>
    <row r="111" spans="1:22">
      <c r="A111" s="8"/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46"/>
      <c r="S111" s="54"/>
    </row>
    <row r="112" spans="1:22">
      <c r="A112" s="8"/>
      <c r="B112" s="198"/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46"/>
      <c r="S112" s="54"/>
    </row>
    <row r="113" spans="1:19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103"/>
      <c r="R113" s="8"/>
      <c r="S113" s="8"/>
    </row>
  </sheetData>
  <mergeCells count="62">
    <mergeCell ref="L12:L15"/>
    <mergeCell ref="M12:M15"/>
    <mergeCell ref="N12:N15"/>
    <mergeCell ref="O12:O15"/>
    <mergeCell ref="A9:K9"/>
    <mergeCell ref="B12:B15"/>
    <mergeCell ref="C12:C15"/>
    <mergeCell ref="D12:D15"/>
    <mergeCell ref="E12:E15"/>
    <mergeCell ref="F12:F15"/>
    <mergeCell ref="I12:I15"/>
    <mergeCell ref="G12:H15"/>
    <mergeCell ref="S22:S24"/>
    <mergeCell ref="S30:S32"/>
    <mergeCell ref="C16:C17"/>
    <mergeCell ref="D16:D17"/>
    <mergeCell ref="E16:E17"/>
    <mergeCell ref="F16:F17"/>
    <mergeCell ref="H16:H17"/>
    <mergeCell ref="I16:I17"/>
    <mergeCell ref="J16:J17"/>
    <mergeCell ref="K16:K17"/>
    <mergeCell ref="P16:Q17"/>
    <mergeCell ref="Q18:Q19"/>
    <mergeCell ref="P18:P19"/>
    <mergeCell ref="O18:O19"/>
    <mergeCell ref="N18:N19"/>
    <mergeCell ref="M18:M19"/>
    <mergeCell ref="B110:Q110"/>
    <mergeCell ref="B111:Q111"/>
    <mergeCell ref="B112:Q112"/>
    <mergeCell ref="C10:E10"/>
    <mergeCell ref="F10:H10"/>
    <mergeCell ref="I10:J10"/>
    <mergeCell ref="L10:M10"/>
    <mergeCell ref="L16:L17"/>
    <mergeCell ref="M16:M17"/>
    <mergeCell ref="N16:N17"/>
    <mergeCell ref="O16:O17"/>
    <mergeCell ref="B109:Q109"/>
    <mergeCell ref="B16:B17"/>
    <mergeCell ref="J12:J15"/>
    <mergeCell ref="K12:K15"/>
    <mergeCell ref="P12:Q15"/>
    <mergeCell ref="S38:S40"/>
    <mergeCell ref="S46:S48"/>
    <mergeCell ref="S54:S56"/>
    <mergeCell ref="S102:S104"/>
    <mergeCell ref="S70:S72"/>
    <mergeCell ref="S78:S80"/>
    <mergeCell ref="S86:S88"/>
    <mergeCell ref="S94:S96"/>
    <mergeCell ref="S62:S64"/>
    <mergeCell ref="E18:E19"/>
    <mergeCell ref="D18:D19"/>
    <mergeCell ref="C18:C19"/>
    <mergeCell ref="B18:B19"/>
    <mergeCell ref="L18:L19"/>
    <mergeCell ref="K18:K19"/>
    <mergeCell ref="J18:J19"/>
    <mergeCell ref="I18:I19"/>
    <mergeCell ref="F18:F1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別紙（様式第3号関係）0.5％利子補給</vt:lpstr>
      <vt:lpstr>別紙記入例</vt:lpstr>
      <vt:lpstr>個別計算用</vt:lpstr>
      <vt:lpstr>個別計算用!Print_Area</vt:lpstr>
      <vt:lpstr>'別紙（様式第3号関係）0.5％利子補給'!Print_Area</vt:lpstr>
      <vt:lpstr>別紙記入例!Print_Area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三島拓也</cp:lastModifiedBy>
  <cp:lastPrinted>2025-03-14T05:42:33Z</cp:lastPrinted>
  <dcterms:created xsi:type="dcterms:W3CDTF">2014-10-23T06:24:09Z</dcterms:created>
  <dcterms:modified xsi:type="dcterms:W3CDTF">2026-03-17T07:43:01Z</dcterms:modified>
</cp:coreProperties>
</file>