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ThisWorkbook" defaultThemeVersion="124226"/>
  <mc:AlternateContent xmlns:mc="http://schemas.openxmlformats.org/markup-compatibility/2006">
    <mc:Choice Requires="x15">
      <x15ac:absPath xmlns:x15ac="http://schemas.microsoft.com/office/spreadsheetml/2010/11/ac" url="D:\03 発生負荷量調査\R8\01事業者等依頼\HP、システムページ（様式、QR）\"/>
    </mc:Choice>
  </mc:AlternateContent>
  <xr:revisionPtr revIDLastSave="0" documentId="13_ncr:1_{7C1B8F20-D3AE-475D-8C25-26DDAF39CE2E}" xr6:coauthVersionLast="36" xr6:coauthVersionMax="47" xr10:uidLastSave="{00000000-0000-0000-0000-000000000000}"/>
  <workbookProtection workbookAlgorithmName="SHA-512" workbookHashValue="085eKAii1GG78zmezhmcPirLIR0/O+A594W/C8se8CU/GiHJLhysG/ztGJGU/EYU0AbAsyChh0EX/HVtOOggfw==" workbookSaltValue="/6YpgmWqfhgaVHGwcb3lsg==" workbookSpinCount="100000" lockStructure="1"/>
  <bookViews>
    <workbookView xWindow="-110" yWindow="-16310" windowWidth="29020" windowHeight="15700" xr2:uid="{00000000-000D-0000-FFFF-FFFF00000000}"/>
  </bookViews>
  <sheets>
    <sheet name="記入要領" sheetId="12" r:id="rId1"/>
    <sheet name="調査票" sheetId="9" r:id="rId2"/>
    <sheet name="別紙１" sheetId="4" r:id="rId3"/>
    <sheet name="別紙２" sheetId="8" r:id="rId4"/>
    <sheet name="別紙３" sheetId="2" r:id="rId5"/>
    <sheet name="下水処理場" sheetId="13" state="hidden" r:id="rId6"/>
    <sheet name="確認用" sheetId="7" state="hidden" r:id="rId7"/>
    <sheet name="基準値" sheetId="11" state="hidden" r:id="rId8"/>
  </sheets>
  <definedNames>
    <definedName name="_xlnm._FilterDatabase" localSheetId="7" hidden="1">基準値!$A$1:$N$400</definedName>
    <definedName name="OLE_LINK1" localSheetId="1">調査票!$G$20</definedName>
    <definedName name="_xlnm.Print_Area" localSheetId="6">確認用!$A$1:$I$370</definedName>
    <definedName name="_xlnm.Print_Area" localSheetId="0">記入要領!$A$1:$A$44</definedName>
    <definedName name="_xlnm.Print_Area" localSheetId="1">調査票!$A$1:$L$66</definedName>
    <definedName name="_xlnm.Print_Area" localSheetId="2">別紙１!$A$1:$J$18</definedName>
    <definedName name="_xlnm.Print_Area" localSheetId="3">別紙２!$A$1:$J$19</definedName>
    <definedName name="_xlnm.Print_Area" localSheetId="4">別紙３!$A$1:$R$228</definedName>
  </definedNames>
  <calcPr calcId="191029"/>
</workbook>
</file>

<file path=xl/calcChain.xml><?xml version="1.0" encoding="utf-8"?>
<calcChain xmlns="http://schemas.openxmlformats.org/spreadsheetml/2006/main">
  <c r="C4" i="13" l="1"/>
  <c r="X4" i="13"/>
  <c r="W4" i="13"/>
  <c r="V4" i="13"/>
  <c r="U4" i="13"/>
  <c r="T4" i="13"/>
  <c r="S4" i="13"/>
  <c r="R4" i="13"/>
  <c r="Q4" i="13"/>
  <c r="P4" i="13"/>
  <c r="O4" i="13"/>
  <c r="N4" i="13"/>
  <c r="M4" i="13"/>
  <c r="L4" i="13"/>
  <c r="K4" i="13"/>
  <c r="J4" i="13"/>
  <c r="B4" i="13"/>
  <c r="E4" i="13" l="1"/>
  <c r="I4" i="13"/>
  <c r="H4" i="13"/>
  <c r="G4" i="13"/>
  <c r="F4" i="13"/>
  <c r="D4" i="13"/>
  <c r="A34" i="12"/>
  <c r="A44" i="9" l="1"/>
  <c r="G31" i="9" l="1"/>
  <c r="A5" i="9" l="1"/>
  <c r="A30" i="12"/>
  <c r="A66" i="9"/>
  <c r="A55" i="9"/>
  <c r="A6" i="2"/>
  <c r="B3" i="12"/>
  <c r="A38" i="12" l="1"/>
  <c r="A23" i="12"/>
  <c r="A1" i="9"/>
  <c r="B371" i="7"/>
  <c r="I372" i="7" l="1"/>
  <c r="H372" i="7"/>
  <c r="G372" i="7"/>
  <c r="G371" i="7"/>
  <c r="F371" i="7"/>
  <c r="I371" i="7"/>
  <c r="H371" i="7"/>
  <c r="C371" i="7"/>
  <c r="D371" i="7"/>
  <c r="E371" i="7"/>
  <c r="M225" i="2"/>
  <c r="D369" i="7" s="1"/>
  <c r="O226" i="2"/>
  <c r="F370" i="7" s="1"/>
  <c r="N226" i="2"/>
  <c r="M226" i="2"/>
  <c r="D370" i="7" s="1"/>
  <c r="O188" i="2"/>
  <c r="N188" i="2"/>
  <c r="M188" i="2"/>
  <c r="D310" i="7" s="1"/>
  <c r="M74" i="2"/>
  <c r="D126" i="7" s="1"/>
  <c r="O74" i="2"/>
  <c r="N74" i="2"/>
  <c r="O36" i="2"/>
  <c r="N36" i="2"/>
  <c r="E65" i="7" s="1"/>
  <c r="M36" i="2"/>
  <c r="D65" i="7" s="1"/>
  <c r="O35" i="2"/>
  <c r="C7" i="7"/>
  <c r="G7" i="7"/>
  <c r="H7" i="7"/>
  <c r="I7" i="7"/>
  <c r="C5" i="7"/>
  <c r="C76" i="2"/>
  <c r="C7" i="4" s="1"/>
  <c r="L7" i="4" s="1"/>
  <c r="I38" i="2"/>
  <c r="I5" i="4" s="1"/>
  <c r="H38" i="2"/>
  <c r="H5" i="4" s="1"/>
  <c r="G38" i="2"/>
  <c r="G5" i="4" s="1"/>
  <c r="C38" i="2"/>
  <c r="C5" i="4" s="1"/>
  <c r="L5" i="4" s="1"/>
  <c r="I37" i="2"/>
  <c r="H37" i="2"/>
  <c r="G37" i="2"/>
  <c r="C37" i="2"/>
  <c r="R38" i="2"/>
  <c r="I6" i="4" s="1"/>
  <c r="Q38" i="2"/>
  <c r="H6" i="4" s="1"/>
  <c r="P38" i="2"/>
  <c r="G6" i="4" s="1"/>
  <c r="L38" i="2"/>
  <c r="C6" i="4" s="1"/>
  <c r="L6" i="4" s="1"/>
  <c r="R37" i="2"/>
  <c r="Q37" i="2"/>
  <c r="P37" i="2"/>
  <c r="L37" i="2"/>
  <c r="R76" i="2"/>
  <c r="I8" i="4" s="1"/>
  <c r="Q76" i="2"/>
  <c r="H8" i="4" s="1"/>
  <c r="P76" i="2"/>
  <c r="G8" i="4" s="1"/>
  <c r="L76" i="2"/>
  <c r="C8" i="4" s="1"/>
  <c r="L8" i="4" s="1"/>
  <c r="R75" i="2"/>
  <c r="Q75" i="2"/>
  <c r="P75" i="2"/>
  <c r="L75" i="2"/>
  <c r="I76" i="2"/>
  <c r="I7" i="4" s="1"/>
  <c r="H76" i="2"/>
  <c r="H7" i="4" s="1"/>
  <c r="G76" i="2"/>
  <c r="G7" i="4" s="1"/>
  <c r="I75" i="2"/>
  <c r="H75" i="2"/>
  <c r="G75" i="2"/>
  <c r="C75" i="2"/>
  <c r="R114" i="2"/>
  <c r="I10" i="4" s="1"/>
  <c r="Q114" i="2"/>
  <c r="H10" i="4" s="1"/>
  <c r="P114" i="2"/>
  <c r="G10" i="4" s="1"/>
  <c r="L114" i="2"/>
  <c r="C10" i="4"/>
  <c r="L10" i="4" s="1"/>
  <c r="R113" i="2"/>
  <c r="Q113" i="2"/>
  <c r="P113" i="2"/>
  <c r="L113" i="2"/>
  <c r="I114" i="2"/>
  <c r="I9" i="4" s="1"/>
  <c r="H114" i="2"/>
  <c r="H9" i="4" s="1"/>
  <c r="G114" i="2"/>
  <c r="G9" i="4" s="1"/>
  <c r="C114" i="2"/>
  <c r="C9" i="4" s="1"/>
  <c r="L9" i="4" s="1"/>
  <c r="I113" i="2"/>
  <c r="H113" i="2"/>
  <c r="G113" i="2"/>
  <c r="C113" i="2"/>
  <c r="R228" i="2"/>
  <c r="I16" i="4" s="1"/>
  <c r="Q228" i="2"/>
  <c r="H16" i="4" s="1"/>
  <c r="P228" i="2"/>
  <c r="G16" i="4" s="1"/>
  <c r="L228" i="2"/>
  <c r="C16" i="4" s="1"/>
  <c r="L16" i="4" s="1"/>
  <c r="R227" i="2"/>
  <c r="Q227" i="2"/>
  <c r="P227" i="2"/>
  <c r="L227" i="2"/>
  <c r="I228" i="2"/>
  <c r="I15" i="4" s="1"/>
  <c r="H228" i="2"/>
  <c r="H15" i="4" s="1"/>
  <c r="G228" i="2"/>
  <c r="G15" i="4" s="1"/>
  <c r="C228" i="2"/>
  <c r="C15" i="4" s="1"/>
  <c r="I227" i="2"/>
  <c r="H227" i="2"/>
  <c r="G227" i="2"/>
  <c r="C227" i="2"/>
  <c r="I190" i="2"/>
  <c r="I13" i="4" s="1"/>
  <c r="H190" i="2"/>
  <c r="H13" i="4"/>
  <c r="G190" i="2"/>
  <c r="G13" i="4" s="1"/>
  <c r="C190" i="2"/>
  <c r="C13" i="4" s="1"/>
  <c r="L13" i="4" s="1"/>
  <c r="I189" i="2"/>
  <c r="H189" i="2"/>
  <c r="G189" i="2"/>
  <c r="C189" i="2"/>
  <c r="R190" i="2"/>
  <c r="I14" i="4" s="1"/>
  <c r="Q190" i="2"/>
  <c r="H14" i="4" s="1"/>
  <c r="P190" i="2"/>
  <c r="G14" i="4" s="1"/>
  <c r="L190" i="2"/>
  <c r="C14" i="4" s="1"/>
  <c r="L14" i="4" s="1"/>
  <c r="R189" i="2"/>
  <c r="Q189" i="2"/>
  <c r="P189" i="2"/>
  <c r="L189" i="2"/>
  <c r="R152" i="2"/>
  <c r="I12" i="4" s="1"/>
  <c r="Q152" i="2"/>
  <c r="H12" i="4" s="1"/>
  <c r="P152" i="2"/>
  <c r="G12" i="4" s="1"/>
  <c r="L152" i="2"/>
  <c r="C12" i="4" s="1"/>
  <c r="L12" i="4" s="1"/>
  <c r="R151" i="2"/>
  <c r="Q151" i="2"/>
  <c r="P151" i="2"/>
  <c r="L151" i="2"/>
  <c r="C152" i="2"/>
  <c r="C11" i="4" s="1"/>
  <c r="L11" i="4" s="1"/>
  <c r="I151" i="2"/>
  <c r="H151" i="2"/>
  <c r="G151" i="2"/>
  <c r="C151" i="2"/>
  <c r="F64" i="7"/>
  <c r="N35" i="2"/>
  <c r="E64" i="7" s="1"/>
  <c r="M35" i="2"/>
  <c r="D64" i="7" s="1"/>
  <c r="O34" i="2"/>
  <c r="F63" i="7" s="1"/>
  <c r="N34" i="2"/>
  <c r="E63" i="7" s="1"/>
  <c r="M34" i="2"/>
  <c r="D63" i="7" s="1"/>
  <c r="O33" i="2"/>
  <c r="F62" i="7" s="1"/>
  <c r="N33" i="2"/>
  <c r="E62" i="7" s="1"/>
  <c r="M33" i="2"/>
  <c r="D62" i="7" s="1"/>
  <c r="O32" i="2"/>
  <c r="F61" i="7" s="1"/>
  <c r="N32" i="2"/>
  <c r="E61" i="7" s="1"/>
  <c r="M32" i="2"/>
  <c r="D61" i="7" s="1"/>
  <c r="O31" i="2"/>
  <c r="F60" i="7" s="1"/>
  <c r="N31" i="2"/>
  <c r="E60" i="7" s="1"/>
  <c r="M31" i="2"/>
  <c r="D60" i="7" s="1"/>
  <c r="O30" i="2"/>
  <c r="N30" i="2"/>
  <c r="E59" i="7" s="1"/>
  <c r="M30" i="2"/>
  <c r="D59" i="7" s="1"/>
  <c r="O29" i="2"/>
  <c r="F58" i="7" s="1"/>
  <c r="N29" i="2"/>
  <c r="E58" i="7" s="1"/>
  <c r="M29" i="2"/>
  <c r="D58" i="7" s="1"/>
  <c r="O28" i="2"/>
  <c r="F57" i="7" s="1"/>
  <c r="N28" i="2"/>
  <c r="E57" i="7" s="1"/>
  <c r="M28" i="2"/>
  <c r="D57" i="7" s="1"/>
  <c r="O27" i="2"/>
  <c r="F56" i="7" s="1"/>
  <c r="N27" i="2"/>
  <c r="E56" i="7" s="1"/>
  <c r="M27" i="2"/>
  <c r="D56" i="7" s="1"/>
  <c r="O26" i="2"/>
  <c r="F55" i="7" s="1"/>
  <c r="N26" i="2"/>
  <c r="E55" i="7" s="1"/>
  <c r="M26" i="2"/>
  <c r="D55" i="7" s="1"/>
  <c r="O25" i="2"/>
  <c r="N25" i="2"/>
  <c r="M25" i="2"/>
  <c r="D54" i="7" s="1"/>
  <c r="O24" i="2"/>
  <c r="F53" i="7"/>
  <c r="N24" i="2"/>
  <c r="E53" i="7" s="1"/>
  <c r="M24" i="2"/>
  <c r="D53" i="7" s="1"/>
  <c r="O23" i="2"/>
  <c r="F52" i="7" s="1"/>
  <c r="N23" i="2"/>
  <c r="E52" i="7"/>
  <c r="M23" i="2"/>
  <c r="O22" i="2"/>
  <c r="F51" i="7" s="1"/>
  <c r="N22" i="2"/>
  <c r="E51" i="7" s="1"/>
  <c r="M22" i="2"/>
  <c r="O21" i="2"/>
  <c r="F50" i="7" s="1"/>
  <c r="N21" i="2"/>
  <c r="E50" i="7" s="1"/>
  <c r="M21" i="2"/>
  <c r="D50" i="7" s="1"/>
  <c r="O20" i="2"/>
  <c r="F49" i="7" s="1"/>
  <c r="N20" i="2"/>
  <c r="E49" i="7" s="1"/>
  <c r="M20" i="2"/>
  <c r="D49" i="7" s="1"/>
  <c r="O19" i="2"/>
  <c r="F48" i="7"/>
  <c r="N19" i="2"/>
  <c r="E48" i="7" s="1"/>
  <c r="M19" i="2"/>
  <c r="D48" i="7" s="1"/>
  <c r="O18" i="2"/>
  <c r="N18" i="2"/>
  <c r="E47" i="7" s="1"/>
  <c r="M18" i="2"/>
  <c r="O17" i="2"/>
  <c r="F46" i="7" s="1"/>
  <c r="N17" i="2"/>
  <c r="E46" i="7" s="1"/>
  <c r="M17" i="2"/>
  <c r="D46" i="7" s="1"/>
  <c r="O16" i="2"/>
  <c r="F45" i="7" s="1"/>
  <c r="N16" i="2"/>
  <c r="E45" i="7" s="1"/>
  <c r="M16" i="2"/>
  <c r="D45" i="7" s="1"/>
  <c r="O15" i="2"/>
  <c r="F44" i="7" s="1"/>
  <c r="N15" i="2"/>
  <c r="E44" i="7" s="1"/>
  <c r="M15" i="2"/>
  <c r="D44" i="7" s="1"/>
  <c r="O14" i="2"/>
  <c r="F43" i="7" s="1"/>
  <c r="N14" i="2"/>
  <c r="E43" i="7" s="1"/>
  <c r="M14" i="2"/>
  <c r="O13" i="2"/>
  <c r="F42" i="7" s="1"/>
  <c r="N13" i="2"/>
  <c r="E42" i="7" s="1"/>
  <c r="M13" i="2"/>
  <c r="D42" i="7" s="1"/>
  <c r="O12" i="2"/>
  <c r="F41" i="7" s="1"/>
  <c r="N12" i="2"/>
  <c r="M12" i="2"/>
  <c r="D41" i="7" s="1"/>
  <c r="O11" i="2"/>
  <c r="F40" i="7" s="1"/>
  <c r="N11" i="2"/>
  <c r="E40" i="7" s="1"/>
  <c r="M11" i="2"/>
  <c r="D40" i="7" s="1"/>
  <c r="O10" i="2"/>
  <c r="F39" i="7" s="1"/>
  <c r="N10" i="2"/>
  <c r="E39" i="7" s="1"/>
  <c r="M10" i="2"/>
  <c r="D39" i="7" s="1"/>
  <c r="O9" i="2"/>
  <c r="N9" i="2"/>
  <c r="E38" i="7" s="1"/>
  <c r="M9" i="2"/>
  <c r="D38" i="7" s="1"/>
  <c r="O8" i="2"/>
  <c r="F37" i="7" s="1"/>
  <c r="N8" i="2"/>
  <c r="E37" i="7" s="1"/>
  <c r="M8" i="2"/>
  <c r="D37" i="7" s="1"/>
  <c r="O7" i="2"/>
  <c r="F36" i="7" s="1"/>
  <c r="N7" i="2"/>
  <c r="E36" i="7" s="1"/>
  <c r="M7" i="2"/>
  <c r="D36" i="7" s="1"/>
  <c r="O6" i="2"/>
  <c r="F35" i="7" s="1"/>
  <c r="N6" i="2"/>
  <c r="M6" i="2"/>
  <c r="D35" i="7" s="1"/>
  <c r="O73" i="2"/>
  <c r="F125" i="7" s="1"/>
  <c r="N73" i="2"/>
  <c r="E125" i="7" s="1"/>
  <c r="M73" i="2"/>
  <c r="D125" i="7" s="1"/>
  <c r="O72" i="2"/>
  <c r="F124" i="7" s="1"/>
  <c r="N72" i="2"/>
  <c r="E124" i="7" s="1"/>
  <c r="M72" i="2"/>
  <c r="D124" i="7" s="1"/>
  <c r="O71" i="2"/>
  <c r="F123" i="7" s="1"/>
  <c r="N71" i="2"/>
  <c r="E123" i="7" s="1"/>
  <c r="M71" i="2"/>
  <c r="D123" i="7" s="1"/>
  <c r="O70" i="2"/>
  <c r="F122" i="7" s="1"/>
  <c r="N70" i="2"/>
  <c r="E122" i="7" s="1"/>
  <c r="M70" i="2"/>
  <c r="D122" i="7" s="1"/>
  <c r="O69" i="2"/>
  <c r="F121" i="7" s="1"/>
  <c r="N69" i="2"/>
  <c r="E121" i="7" s="1"/>
  <c r="M69" i="2"/>
  <c r="O68" i="2"/>
  <c r="F120" i="7" s="1"/>
  <c r="N68" i="2"/>
  <c r="E120" i="7"/>
  <c r="M68" i="2"/>
  <c r="O67" i="2"/>
  <c r="F119" i="7" s="1"/>
  <c r="N67" i="2"/>
  <c r="E119" i="7" s="1"/>
  <c r="M67" i="2"/>
  <c r="D119" i="7" s="1"/>
  <c r="O66" i="2"/>
  <c r="F118" i="7" s="1"/>
  <c r="N66" i="2"/>
  <c r="E118" i="7" s="1"/>
  <c r="M66" i="2"/>
  <c r="D118" i="7" s="1"/>
  <c r="O65" i="2"/>
  <c r="F117" i="7" s="1"/>
  <c r="N65" i="2"/>
  <c r="E117" i="7" s="1"/>
  <c r="M65" i="2"/>
  <c r="D117" i="7" s="1"/>
  <c r="O64" i="2"/>
  <c r="F116" i="7" s="1"/>
  <c r="N64" i="2"/>
  <c r="E116" i="7" s="1"/>
  <c r="M64" i="2"/>
  <c r="D116" i="7" s="1"/>
  <c r="O63" i="2"/>
  <c r="F115" i="7" s="1"/>
  <c r="N63" i="2"/>
  <c r="E115" i="7" s="1"/>
  <c r="M63" i="2"/>
  <c r="D115" i="7" s="1"/>
  <c r="O62" i="2"/>
  <c r="F114" i="7" s="1"/>
  <c r="N62" i="2"/>
  <c r="E114" i="7" s="1"/>
  <c r="M62" i="2"/>
  <c r="D114" i="7" s="1"/>
  <c r="O61" i="2"/>
  <c r="F113" i="7" s="1"/>
  <c r="N61" i="2"/>
  <c r="E113" i="7" s="1"/>
  <c r="M61" i="2"/>
  <c r="D113" i="7" s="1"/>
  <c r="O60" i="2"/>
  <c r="F112" i="7" s="1"/>
  <c r="N60" i="2"/>
  <c r="E112" i="7" s="1"/>
  <c r="M60" i="2"/>
  <c r="D112" i="7" s="1"/>
  <c r="O59" i="2"/>
  <c r="F111" i="7" s="1"/>
  <c r="N59" i="2"/>
  <c r="E111" i="7" s="1"/>
  <c r="M59" i="2"/>
  <c r="D111" i="7" s="1"/>
  <c r="O58" i="2"/>
  <c r="F110" i="7" s="1"/>
  <c r="N58" i="2"/>
  <c r="E110" i="7" s="1"/>
  <c r="M58" i="2"/>
  <c r="D110" i="7" s="1"/>
  <c r="O57" i="2"/>
  <c r="F109" i="7"/>
  <c r="N57" i="2"/>
  <c r="E109" i="7" s="1"/>
  <c r="M57" i="2"/>
  <c r="D109" i="7" s="1"/>
  <c r="O56" i="2"/>
  <c r="F108" i="7" s="1"/>
  <c r="N56" i="2"/>
  <c r="E108" i="7" s="1"/>
  <c r="M56" i="2"/>
  <c r="D108" i="7" s="1"/>
  <c r="O55" i="2"/>
  <c r="F107" i="7" s="1"/>
  <c r="N55" i="2"/>
  <c r="E107" i="7" s="1"/>
  <c r="M55" i="2"/>
  <c r="D107" i="7" s="1"/>
  <c r="O54" i="2"/>
  <c r="F106" i="7" s="1"/>
  <c r="N54" i="2"/>
  <c r="E106" i="7" s="1"/>
  <c r="M54" i="2"/>
  <c r="D106" i="7" s="1"/>
  <c r="O53" i="2"/>
  <c r="F105" i="7" s="1"/>
  <c r="N53" i="2"/>
  <c r="E105" i="7" s="1"/>
  <c r="M53" i="2"/>
  <c r="D105" i="7"/>
  <c r="O52" i="2"/>
  <c r="F104" i="7" s="1"/>
  <c r="N52" i="2"/>
  <c r="E104" i="7" s="1"/>
  <c r="M52" i="2"/>
  <c r="D104" i="7" s="1"/>
  <c r="O51" i="2"/>
  <c r="F103" i="7" s="1"/>
  <c r="N51" i="2"/>
  <c r="E103" i="7" s="1"/>
  <c r="M51" i="2"/>
  <c r="D103" i="7" s="1"/>
  <c r="O50" i="2"/>
  <c r="F102" i="7" s="1"/>
  <c r="N50" i="2"/>
  <c r="E102" i="7" s="1"/>
  <c r="M50" i="2"/>
  <c r="D102" i="7" s="1"/>
  <c r="O49" i="2"/>
  <c r="F101" i="7" s="1"/>
  <c r="N49" i="2"/>
  <c r="E101" i="7" s="1"/>
  <c r="M49" i="2"/>
  <c r="D101" i="7" s="1"/>
  <c r="O48" i="2"/>
  <c r="F100" i="7" s="1"/>
  <c r="N48" i="2"/>
  <c r="E100" i="7" s="1"/>
  <c r="M48" i="2"/>
  <c r="D100" i="7" s="1"/>
  <c r="O47" i="2"/>
  <c r="N47" i="2"/>
  <c r="E99" i="7" s="1"/>
  <c r="M47" i="2"/>
  <c r="O46" i="2"/>
  <c r="N46" i="2"/>
  <c r="M46" i="2"/>
  <c r="D98" i="7" s="1"/>
  <c r="O45" i="2"/>
  <c r="F97" i="7"/>
  <c r="N45" i="2"/>
  <c r="E97" i="7" s="1"/>
  <c r="M45" i="2"/>
  <c r="D97" i="7" s="1"/>
  <c r="O44" i="2"/>
  <c r="F96" i="7" s="1"/>
  <c r="N44" i="2"/>
  <c r="M44" i="2"/>
  <c r="D96" i="7" s="1"/>
  <c r="O111" i="2"/>
  <c r="F187" i="7" s="1"/>
  <c r="N111" i="2"/>
  <c r="E187" i="7"/>
  <c r="M111" i="2"/>
  <c r="O110" i="2"/>
  <c r="F186" i="7" s="1"/>
  <c r="N110" i="2"/>
  <c r="E186" i="7" s="1"/>
  <c r="M110" i="2"/>
  <c r="D186" i="7" s="1"/>
  <c r="O109" i="2"/>
  <c r="N109" i="2"/>
  <c r="E185" i="7" s="1"/>
  <c r="M109" i="2"/>
  <c r="D185" i="7" s="1"/>
  <c r="O108" i="2"/>
  <c r="N108" i="2"/>
  <c r="E184" i="7" s="1"/>
  <c r="M108" i="2"/>
  <c r="D184" i="7" s="1"/>
  <c r="O107" i="2"/>
  <c r="F183" i="7" s="1"/>
  <c r="N107" i="2"/>
  <c r="M107" i="2"/>
  <c r="D183" i="7" s="1"/>
  <c r="O106" i="2"/>
  <c r="N106" i="2"/>
  <c r="E182" i="7" s="1"/>
  <c r="M106" i="2"/>
  <c r="D182" i="7" s="1"/>
  <c r="O105" i="2"/>
  <c r="F181" i="7"/>
  <c r="N105" i="2"/>
  <c r="E181" i="7" s="1"/>
  <c r="M105" i="2"/>
  <c r="D181" i="7" s="1"/>
  <c r="O104" i="2"/>
  <c r="N104" i="2"/>
  <c r="M104" i="2"/>
  <c r="D180" i="7" s="1"/>
  <c r="O103" i="2"/>
  <c r="F179" i="7" s="1"/>
  <c r="N103" i="2"/>
  <c r="E179" i="7" s="1"/>
  <c r="M103" i="2"/>
  <c r="D179" i="7" s="1"/>
  <c r="O102" i="2"/>
  <c r="F178" i="7" s="1"/>
  <c r="N102" i="2"/>
  <c r="E178" i="7" s="1"/>
  <c r="M102" i="2"/>
  <c r="D178" i="7" s="1"/>
  <c r="O101" i="2"/>
  <c r="N101" i="2"/>
  <c r="E177" i="7" s="1"/>
  <c r="M101" i="2"/>
  <c r="D177" i="7" s="1"/>
  <c r="O100" i="2"/>
  <c r="N100" i="2"/>
  <c r="M100" i="2"/>
  <c r="D176" i="7" s="1"/>
  <c r="O99" i="2"/>
  <c r="F175" i="7" s="1"/>
  <c r="N99" i="2"/>
  <c r="E175" i="7" s="1"/>
  <c r="M99" i="2"/>
  <c r="O98" i="2"/>
  <c r="N98" i="2"/>
  <c r="E174" i="7" s="1"/>
  <c r="M98" i="2"/>
  <c r="D174" i="7" s="1"/>
  <c r="O97" i="2"/>
  <c r="F173" i="7" s="1"/>
  <c r="N97" i="2"/>
  <c r="E173" i="7" s="1"/>
  <c r="M97" i="2"/>
  <c r="D173" i="7"/>
  <c r="O96" i="2"/>
  <c r="N96" i="2"/>
  <c r="E172" i="7" s="1"/>
  <c r="M96" i="2"/>
  <c r="D172" i="7" s="1"/>
  <c r="O95" i="2"/>
  <c r="F171" i="7" s="1"/>
  <c r="N95" i="2"/>
  <c r="E171" i="7" s="1"/>
  <c r="M95" i="2"/>
  <c r="O94" i="2"/>
  <c r="F170" i="7" s="1"/>
  <c r="N94" i="2"/>
  <c r="E170" i="7" s="1"/>
  <c r="M94" i="2"/>
  <c r="D170" i="7" s="1"/>
  <c r="O93" i="2"/>
  <c r="F169" i="7" s="1"/>
  <c r="N93" i="2"/>
  <c r="E169" i="7" s="1"/>
  <c r="M93" i="2"/>
  <c r="D169" i="7" s="1"/>
  <c r="O92" i="2"/>
  <c r="F168" i="7" s="1"/>
  <c r="N92" i="2"/>
  <c r="M92" i="2"/>
  <c r="D168" i="7" s="1"/>
  <c r="O91" i="2"/>
  <c r="F167" i="7" s="1"/>
  <c r="N91" i="2"/>
  <c r="E167" i="7" s="1"/>
  <c r="M91" i="2"/>
  <c r="O90" i="2"/>
  <c r="F166" i="7" s="1"/>
  <c r="N90" i="2"/>
  <c r="E166" i="7" s="1"/>
  <c r="M90" i="2"/>
  <c r="O89" i="2"/>
  <c r="F165" i="7" s="1"/>
  <c r="N89" i="2"/>
  <c r="E165" i="7" s="1"/>
  <c r="M89" i="2"/>
  <c r="D165" i="7" s="1"/>
  <c r="O88" i="2"/>
  <c r="F164" i="7" s="1"/>
  <c r="N88" i="2"/>
  <c r="E164" i="7" s="1"/>
  <c r="M88" i="2"/>
  <c r="D164" i="7" s="1"/>
  <c r="O87" i="2"/>
  <c r="F163" i="7" s="1"/>
  <c r="N87" i="2"/>
  <c r="E163" i="7" s="1"/>
  <c r="M87" i="2"/>
  <c r="D163" i="7" s="1"/>
  <c r="O86" i="2"/>
  <c r="F162" i="7" s="1"/>
  <c r="N86" i="2"/>
  <c r="E162" i="7" s="1"/>
  <c r="M86" i="2"/>
  <c r="D162" i="7" s="1"/>
  <c r="O85" i="2"/>
  <c r="N85" i="2"/>
  <c r="M85" i="2"/>
  <c r="O84" i="2"/>
  <c r="F160" i="7" s="1"/>
  <c r="N84" i="2"/>
  <c r="E160" i="7" s="1"/>
  <c r="M84" i="2"/>
  <c r="D160" i="7"/>
  <c r="O83" i="2"/>
  <c r="F159" i="7" s="1"/>
  <c r="N83" i="2"/>
  <c r="E159" i="7" s="1"/>
  <c r="M83" i="2"/>
  <c r="O82" i="2"/>
  <c r="F158" i="7" s="1"/>
  <c r="N82" i="2"/>
  <c r="E158" i="7"/>
  <c r="M82" i="2"/>
  <c r="D158" i="7" s="1"/>
  <c r="O225" i="2"/>
  <c r="F369" i="7" s="1"/>
  <c r="N225" i="2"/>
  <c r="E369" i="7" s="1"/>
  <c r="O224" i="2"/>
  <c r="N224" i="2"/>
  <c r="E368" i="7" s="1"/>
  <c r="M224" i="2"/>
  <c r="D368" i="7" s="1"/>
  <c r="O223" i="2"/>
  <c r="F367" i="7" s="1"/>
  <c r="N223" i="2"/>
  <c r="M223" i="2"/>
  <c r="D367" i="7" s="1"/>
  <c r="O222" i="2"/>
  <c r="F366" i="7" s="1"/>
  <c r="N222" i="2"/>
  <c r="E366" i="7" s="1"/>
  <c r="M222" i="2"/>
  <c r="O221" i="2"/>
  <c r="F365" i="7" s="1"/>
  <c r="N221" i="2"/>
  <c r="E365" i="7" s="1"/>
  <c r="M221" i="2"/>
  <c r="O220" i="2"/>
  <c r="F364" i="7" s="1"/>
  <c r="N220" i="2"/>
  <c r="E364" i="7" s="1"/>
  <c r="M220" i="2"/>
  <c r="D364" i="7" s="1"/>
  <c r="O219" i="2"/>
  <c r="F363" i="7" s="1"/>
  <c r="N219" i="2"/>
  <c r="E363" i="7" s="1"/>
  <c r="M219" i="2"/>
  <c r="D363" i="7" s="1"/>
  <c r="O218" i="2"/>
  <c r="F362" i="7" s="1"/>
  <c r="N218" i="2"/>
  <c r="E362" i="7" s="1"/>
  <c r="M218" i="2"/>
  <c r="D362" i="7" s="1"/>
  <c r="O217" i="2"/>
  <c r="F361" i="7" s="1"/>
  <c r="N217" i="2"/>
  <c r="E361" i="7" s="1"/>
  <c r="M217" i="2"/>
  <c r="D361" i="7" s="1"/>
  <c r="O216" i="2"/>
  <c r="F360" i="7"/>
  <c r="N216" i="2"/>
  <c r="E360" i="7" s="1"/>
  <c r="M216" i="2"/>
  <c r="D360" i="7" s="1"/>
  <c r="O215" i="2"/>
  <c r="F359" i="7" s="1"/>
  <c r="N215" i="2"/>
  <c r="E359" i="7" s="1"/>
  <c r="M215" i="2"/>
  <c r="D359" i="7" s="1"/>
  <c r="O214" i="2"/>
  <c r="F358" i="7" s="1"/>
  <c r="N214" i="2"/>
  <c r="E358" i="7" s="1"/>
  <c r="M214" i="2"/>
  <c r="D358" i="7" s="1"/>
  <c r="O213" i="2"/>
  <c r="F357" i="7"/>
  <c r="N213" i="2"/>
  <c r="M213" i="2"/>
  <c r="D357" i="7" s="1"/>
  <c r="O212" i="2"/>
  <c r="F356" i="7" s="1"/>
  <c r="N212" i="2"/>
  <c r="E356" i="7" s="1"/>
  <c r="M212" i="2"/>
  <c r="D356" i="7" s="1"/>
  <c r="O211" i="2"/>
  <c r="N211" i="2"/>
  <c r="E355" i="7" s="1"/>
  <c r="M211" i="2"/>
  <c r="D355" i="7" s="1"/>
  <c r="O210" i="2"/>
  <c r="F354" i="7" s="1"/>
  <c r="N210" i="2"/>
  <c r="E354" i="7" s="1"/>
  <c r="M210" i="2"/>
  <c r="O209" i="2"/>
  <c r="F353" i="7" s="1"/>
  <c r="N209" i="2"/>
  <c r="M209" i="2"/>
  <c r="D353" i="7" s="1"/>
  <c r="O208" i="2"/>
  <c r="F352" i="7" s="1"/>
  <c r="N208" i="2"/>
  <c r="E352" i="7" s="1"/>
  <c r="M208" i="2"/>
  <c r="D352" i="7" s="1"/>
  <c r="O207" i="2"/>
  <c r="F351" i="7" s="1"/>
  <c r="N207" i="2"/>
  <c r="E351" i="7" s="1"/>
  <c r="M207" i="2"/>
  <c r="D351" i="7" s="1"/>
  <c r="O206" i="2"/>
  <c r="N206" i="2"/>
  <c r="E350" i="7" s="1"/>
  <c r="M206" i="2"/>
  <c r="D350" i="7" s="1"/>
  <c r="O205" i="2"/>
  <c r="F349" i="7" s="1"/>
  <c r="N205" i="2"/>
  <c r="E349" i="7" s="1"/>
  <c r="M205" i="2"/>
  <c r="D349" i="7" s="1"/>
  <c r="O204" i="2"/>
  <c r="F348" i="7" s="1"/>
  <c r="N204" i="2"/>
  <c r="E348" i="7" s="1"/>
  <c r="M204" i="2"/>
  <c r="O203" i="2"/>
  <c r="F347" i="7" s="1"/>
  <c r="N203" i="2"/>
  <c r="E347" i="7" s="1"/>
  <c r="M203" i="2"/>
  <c r="D347" i="7" s="1"/>
  <c r="O202" i="2"/>
  <c r="F346" i="7" s="1"/>
  <c r="N202" i="2"/>
  <c r="E346" i="7" s="1"/>
  <c r="M202" i="2"/>
  <c r="D346" i="7" s="1"/>
  <c r="O201" i="2"/>
  <c r="F345" i="7" s="1"/>
  <c r="N201" i="2"/>
  <c r="E345" i="7" s="1"/>
  <c r="M201" i="2"/>
  <c r="O200" i="2"/>
  <c r="F344" i="7" s="1"/>
  <c r="N200" i="2"/>
  <c r="E344" i="7"/>
  <c r="M200" i="2"/>
  <c r="D344" i="7" s="1"/>
  <c r="O199" i="2"/>
  <c r="F343" i="7" s="1"/>
  <c r="N199" i="2"/>
  <c r="M199" i="2"/>
  <c r="D343" i="7" s="1"/>
  <c r="O198" i="2"/>
  <c r="F342" i="7" s="1"/>
  <c r="N198" i="2"/>
  <c r="E342" i="7" s="1"/>
  <c r="M198" i="2"/>
  <c r="D342" i="7" s="1"/>
  <c r="O197" i="2"/>
  <c r="F341" i="7" s="1"/>
  <c r="N197" i="2"/>
  <c r="E341" i="7" s="1"/>
  <c r="M197" i="2"/>
  <c r="D341" i="7" s="1"/>
  <c r="O196" i="2"/>
  <c r="N196" i="2"/>
  <c r="E340" i="7" s="1"/>
  <c r="M196" i="2"/>
  <c r="D340" i="7" s="1"/>
  <c r="O187" i="2"/>
  <c r="F309" i="7" s="1"/>
  <c r="N187" i="2"/>
  <c r="E309" i="7" s="1"/>
  <c r="M187" i="2"/>
  <c r="D309" i="7" s="1"/>
  <c r="O186" i="2"/>
  <c r="F308" i="7" s="1"/>
  <c r="N186" i="2"/>
  <c r="E308" i="7" s="1"/>
  <c r="M186" i="2"/>
  <c r="D308" i="7" s="1"/>
  <c r="O185" i="2"/>
  <c r="N185" i="2"/>
  <c r="E307" i="7" s="1"/>
  <c r="M185" i="2"/>
  <c r="D307" i="7" s="1"/>
  <c r="O184" i="2"/>
  <c r="N184" i="2"/>
  <c r="M184" i="2"/>
  <c r="D306" i="7" s="1"/>
  <c r="O183" i="2"/>
  <c r="F305" i="7" s="1"/>
  <c r="N183" i="2"/>
  <c r="E305" i="7" s="1"/>
  <c r="M183" i="2"/>
  <c r="O182" i="2"/>
  <c r="F304" i="7" s="1"/>
  <c r="N182" i="2"/>
  <c r="E304" i="7" s="1"/>
  <c r="M182" i="2"/>
  <c r="D304" i="7" s="1"/>
  <c r="O181" i="2"/>
  <c r="N181" i="2"/>
  <c r="E303" i="7" s="1"/>
  <c r="M181" i="2"/>
  <c r="D303" i="7" s="1"/>
  <c r="O180" i="2"/>
  <c r="F302" i="7" s="1"/>
  <c r="N180" i="2"/>
  <c r="E302" i="7" s="1"/>
  <c r="M180" i="2"/>
  <c r="D302" i="7" s="1"/>
  <c r="O179" i="2"/>
  <c r="F301" i="7" s="1"/>
  <c r="N179" i="2"/>
  <c r="E301" i="7" s="1"/>
  <c r="M179" i="2"/>
  <c r="O178" i="2"/>
  <c r="F300" i="7" s="1"/>
  <c r="N178" i="2"/>
  <c r="E300" i="7" s="1"/>
  <c r="M178" i="2"/>
  <c r="D300" i="7" s="1"/>
  <c r="O177" i="2"/>
  <c r="N177" i="2"/>
  <c r="E299" i="7" s="1"/>
  <c r="M177" i="2"/>
  <c r="D299" i="7" s="1"/>
  <c r="O176" i="2"/>
  <c r="F298" i="7" s="1"/>
  <c r="N176" i="2"/>
  <c r="M176" i="2"/>
  <c r="D298" i="7" s="1"/>
  <c r="O175" i="2"/>
  <c r="F297" i="7" s="1"/>
  <c r="N175" i="2"/>
  <c r="E297" i="7" s="1"/>
  <c r="M175" i="2"/>
  <c r="D297" i="7" s="1"/>
  <c r="O174" i="2"/>
  <c r="F296" i="7" s="1"/>
  <c r="N174" i="2"/>
  <c r="E296" i="7" s="1"/>
  <c r="M174" i="2"/>
  <c r="D296" i="7" s="1"/>
  <c r="O173" i="2"/>
  <c r="F295" i="7"/>
  <c r="N173" i="2"/>
  <c r="E295" i="7" s="1"/>
  <c r="M173" i="2"/>
  <c r="D295" i="7" s="1"/>
  <c r="O172" i="2"/>
  <c r="F294" i="7" s="1"/>
  <c r="N172" i="2"/>
  <c r="E294" i="7" s="1"/>
  <c r="M172" i="2"/>
  <c r="D294" i="7" s="1"/>
  <c r="O171" i="2"/>
  <c r="F293" i="7" s="1"/>
  <c r="N171" i="2"/>
  <c r="E293" i="7" s="1"/>
  <c r="M171" i="2"/>
  <c r="D293" i="7" s="1"/>
  <c r="O170" i="2"/>
  <c r="N170" i="2"/>
  <c r="E292" i="7"/>
  <c r="M170" i="2"/>
  <c r="D292" i="7" s="1"/>
  <c r="O169" i="2"/>
  <c r="F291" i="7" s="1"/>
  <c r="N169" i="2"/>
  <c r="E291" i="7" s="1"/>
  <c r="M169" i="2"/>
  <c r="D291" i="7" s="1"/>
  <c r="O168" i="2"/>
  <c r="F290" i="7" s="1"/>
  <c r="N168" i="2"/>
  <c r="E290" i="7" s="1"/>
  <c r="M168" i="2"/>
  <c r="D290" i="7" s="1"/>
  <c r="O167" i="2"/>
  <c r="F289" i="7" s="1"/>
  <c r="N167" i="2"/>
  <c r="E289" i="7" s="1"/>
  <c r="M167" i="2"/>
  <c r="D289" i="7" s="1"/>
  <c r="O166" i="2"/>
  <c r="F288" i="7" s="1"/>
  <c r="N166" i="2"/>
  <c r="E288" i="7" s="1"/>
  <c r="M166" i="2"/>
  <c r="D288" i="7" s="1"/>
  <c r="O165" i="2"/>
  <c r="F287" i="7" s="1"/>
  <c r="N165" i="2"/>
  <c r="M165" i="2"/>
  <c r="D287" i="7" s="1"/>
  <c r="O164" i="2"/>
  <c r="F286" i="7" s="1"/>
  <c r="N164" i="2"/>
  <c r="E286" i="7" s="1"/>
  <c r="M164" i="2"/>
  <c r="D286" i="7" s="1"/>
  <c r="O163" i="2"/>
  <c r="F285" i="7" s="1"/>
  <c r="N163" i="2"/>
  <c r="M163" i="2"/>
  <c r="D285" i="7" s="1"/>
  <c r="O162" i="2"/>
  <c r="F284" i="7" s="1"/>
  <c r="N162" i="2"/>
  <c r="E284" i="7" s="1"/>
  <c r="M162" i="2"/>
  <c r="D284" i="7" s="1"/>
  <c r="O161" i="2"/>
  <c r="F283" i="7" s="1"/>
  <c r="N161" i="2"/>
  <c r="E283" i="7"/>
  <c r="M161" i="2"/>
  <c r="D283" i="7" s="1"/>
  <c r="O160" i="2"/>
  <c r="F282" i="7" s="1"/>
  <c r="N160" i="2"/>
  <c r="E282" i="7" s="1"/>
  <c r="M160" i="2"/>
  <c r="D282" i="7" s="1"/>
  <c r="O159" i="2"/>
  <c r="F281" i="7" s="1"/>
  <c r="N159" i="2"/>
  <c r="E281" i="7" s="1"/>
  <c r="M159" i="2"/>
  <c r="D281" i="7" s="1"/>
  <c r="O158" i="2"/>
  <c r="N158" i="2"/>
  <c r="M158" i="2"/>
  <c r="M127" i="2"/>
  <c r="D226" i="7" s="1"/>
  <c r="F224" i="2"/>
  <c r="E224" i="2"/>
  <c r="E339" i="7" s="1"/>
  <c r="D224" i="2"/>
  <c r="F223" i="2"/>
  <c r="F338" i="7" s="1"/>
  <c r="E223" i="2"/>
  <c r="D223" i="2"/>
  <c r="D338" i="7" s="1"/>
  <c r="F222" i="2"/>
  <c r="F337" i="7" s="1"/>
  <c r="E222" i="2"/>
  <c r="E337" i="7" s="1"/>
  <c r="D222" i="2"/>
  <c r="D337" i="7" s="1"/>
  <c r="F221" i="2"/>
  <c r="F336" i="7" s="1"/>
  <c r="E221" i="2"/>
  <c r="D221" i="2"/>
  <c r="D336" i="7" s="1"/>
  <c r="F220" i="2"/>
  <c r="F335" i="7" s="1"/>
  <c r="E220" i="2"/>
  <c r="E335" i="7" s="1"/>
  <c r="D220" i="2"/>
  <c r="D335" i="7" s="1"/>
  <c r="F219" i="2"/>
  <c r="F334" i="7" s="1"/>
  <c r="E219" i="2"/>
  <c r="D219" i="2"/>
  <c r="D334" i="7" s="1"/>
  <c r="F218" i="2"/>
  <c r="F333" i="7" s="1"/>
  <c r="E218" i="2"/>
  <c r="E333" i="7" s="1"/>
  <c r="D218" i="2"/>
  <c r="F217" i="2"/>
  <c r="F332" i="7" s="1"/>
  <c r="E217" i="2"/>
  <c r="E332" i="7" s="1"/>
  <c r="D217" i="2"/>
  <c r="D332" i="7" s="1"/>
  <c r="F216" i="2"/>
  <c r="F331" i="7" s="1"/>
  <c r="E216" i="2"/>
  <c r="E331" i="7" s="1"/>
  <c r="D216" i="2"/>
  <c r="D331" i="7" s="1"/>
  <c r="F215" i="2"/>
  <c r="F330" i="7" s="1"/>
  <c r="E215" i="2"/>
  <c r="D215" i="2"/>
  <c r="F214" i="2"/>
  <c r="F329" i="7" s="1"/>
  <c r="E214" i="2"/>
  <c r="E329" i="7" s="1"/>
  <c r="D214" i="2"/>
  <c r="F213" i="2"/>
  <c r="F328" i="7" s="1"/>
  <c r="E213" i="2"/>
  <c r="E328" i="7" s="1"/>
  <c r="D213" i="2"/>
  <c r="D328" i="7" s="1"/>
  <c r="F212" i="2"/>
  <c r="E212" i="2"/>
  <c r="E327" i="7" s="1"/>
  <c r="D212" i="2"/>
  <c r="D327" i="7" s="1"/>
  <c r="F211" i="2"/>
  <c r="F326" i="7" s="1"/>
  <c r="E211" i="2"/>
  <c r="D211" i="2"/>
  <c r="D326" i="7" s="1"/>
  <c r="F210" i="2"/>
  <c r="F325" i="7" s="1"/>
  <c r="E210" i="2"/>
  <c r="E325" i="7" s="1"/>
  <c r="D210" i="2"/>
  <c r="D325" i="7" s="1"/>
  <c r="F209" i="2"/>
  <c r="E209" i="2"/>
  <c r="E324" i="7" s="1"/>
  <c r="D209" i="2"/>
  <c r="D324" i="7"/>
  <c r="F208" i="2"/>
  <c r="E208" i="2"/>
  <c r="E323" i="7" s="1"/>
  <c r="D208" i="2"/>
  <c r="D323" i="7" s="1"/>
  <c r="F207" i="2"/>
  <c r="E207" i="2"/>
  <c r="D207" i="2"/>
  <c r="D322" i="7" s="1"/>
  <c r="F206" i="2"/>
  <c r="F321" i="7" s="1"/>
  <c r="E206" i="2"/>
  <c r="E321" i="7" s="1"/>
  <c r="D206" i="2"/>
  <c r="F205" i="2"/>
  <c r="F320" i="7" s="1"/>
  <c r="E205" i="2"/>
  <c r="D205" i="2"/>
  <c r="D320" i="7" s="1"/>
  <c r="F204" i="2"/>
  <c r="E204" i="2"/>
  <c r="E319" i="7" s="1"/>
  <c r="D204" i="2"/>
  <c r="D319" i="7" s="1"/>
  <c r="F203" i="2"/>
  <c r="F318" i="7" s="1"/>
  <c r="E203" i="2"/>
  <c r="E318" i="7" s="1"/>
  <c r="D203" i="2"/>
  <c r="D318" i="7" s="1"/>
  <c r="F202" i="2"/>
  <c r="F317" i="7" s="1"/>
  <c r="E202" i="2"/>
  <c r="E317" i="7" s="1"/>
  <c r="D202" i="2"/>
  <c r="D317" i="7" s="1"/>
  <c r="F201" i="2"/>
  <c r="F316" i="7" s="1"/>
  <c r="E201" i="2"/>
  <c r="E316" i="7" s="1"/>
  <c r="D201" i="2"/>
  <c r="D316" i="7" s="1"/>
  <c r="F200" i="2"/>
  <c r="E200" i="2"/>
  <c r="E315" i="7" s="1"/>
  <c r="D200" i="2"/>
  <c r="D315" i="7" s="1"/>
  <c r="F199" i="2"/>
  <c r="F314" i="7" s="1"/>
  <c r="E199" i="2"/>
  <c r="D199" i="2"/>
  <c r="D314" i="7" s="1"/>
  <c r="F198" i="2"/>
  <c r="E198" i="2"/>
  <c r="E313" i="7" s="1"/>
  <c r="D198" i="2"/>
  <c r="F197" i="2"/>
  <c r="F312" i="7" s="1"/>
  <c r="E197" i="2"/>
  <c r="E312" i="7" s="1"/>
  <c r="D197" i="2"/>
  <c r="D312" i="7" s="1"/>
  <c r="F196" i="2"/>
  <c r="F311" i="7" s="1"/>
  <c r="E196" i="2"/>
  <c r="E311" i="7" s="1"/>
  <c r="D196" i="2"/>
  <c r="F188" i="2"/>
  <c r="F279" i="7" s="1"/>
  <c r="E188" i="2"/>
  <c r="E279" i="7" s="1"/>
  <c r="D188" i="2"/>
  <c r="D279" i="7" s="1"/>
  <c r="F187" i="2"/>
  <c r="F278" i="7" s="1"/>
  <c r="E187" i="2"/>
  <c r="D187" i="2"/>
  <c r="D278" i="7" s="1"/>
  <c r="F186" i="2"/>
  <c r="E186" i="2"/>
  <c r="E277" i="7" s="1"/>
  <c r="D186" i="2"/>
  <c r="D277" i="7" s="1"/>
  <c r="F185" i="2"/>
  <c r="F276" i="7" s="1"/>
  <c r="E185" i="2"/>
  <c r="D185" i="2"/>
  <c r="D276" i="7" s="1"/>
  <c r="F184" i="2"/>
  <c r="E184" i="2"/>
  <c r="E275" i="7" s="1"/>
  <c r="D184" i="2"/>
  <c r="D275" i="7" s="1"/>
  <c r="F183" i="2"/>
  <c r="F274" i="7" s="1"/>
  <c r="E183" i="2"/>
  <c r="D183" i="2"/>
  <c r="D274" i="7" s="1"/>
  <c r="F182" i="2"/>
  <c r="F273" i="7" s="1"/>
  <c r="E182" i="2"/>
  <c r="E273" i="7" s="1"/>
  <c r="D182" i="2"/>
  <c r="F181" i="2"/>
  <c r="F272" i="7" s="1"/>
  <c r="E181" i="2"/>
  <c r="E272" i="7" s="1"/>
  <c r="D181" i="2"/>
  <c r="D272" i="7" s="1"/>
  <c r="F180" i="2"/>
  <c r="E180" i="2"/>
  <c r="E271" i="7" s="1"/>
  <c r="D180" i="2"/>
  <c r="D271" i="7" s="1"/>
  <c r="F179" i="2"/>
  <c r="F270" i="7" s="1"/>
  <c r="E179" i="2"/>
  <c r="E270" i="7"/>
  <c r="D179" i="2"/>
  <c r="D270" i="7" s="1"/>
  <c r="F178" i="2"/>
  <c r="E178" i="2"/>
  <c r="E269" i="7" s="1"/>
  <c r="D178" i="2"/>
  <c r="D269" i="7" s="1"/>
  <c r="F177" i="2"/>
  <c r="F268" i="7" s="1"/>
  <c r="E177" i="2"/>
  <c r="D177" i="2"/>
  <c r="D268" i="7" s="1"/>
  <c r="F176" i="2"/>
  <c r="F267" i="7" s="1"/>
  <c r="E176" i="2"/>
  <c r="E267" i="7" s="1"/>
  <c r="D176" i="2"/>
  <c r="F175" i="2"/>
  <c r="F266" i="7" s="1"/>
  <c r="E175" i="2"/>
  <c r="D175" i="2"/>
  <c r="D266" i="7" s="1"/>
  <c r="F174" i="2"/>
  <c r="F265" i="7" s="1"/>
  <c r="E174" i="2"/>
  <c r="E265" i="7" s="1"/>
  <c r="D174" i="2"/>
  <c r="F173" i="2"/>
  <c r="F264" i="7" s="1"/>
  <c r="E173" i="2"/>
  <c r="E264" i="7" s="1"/>
  <c r="D173" i="2"/>
  <c r="D264" i="7" s="1"/>
  <c r="F172" i="2"/>
  <c r="E172" i="2"/>
  <c r="E263" i="7" s="1"/>
  <c r="D172" i="2"/>
  <c r="D263" i="7" s="1"/>
  <c r="F171" i="2"/>
  <c r="F262" i="7" s="1"/>
  <c r="E171" i="2"/>
  <c r="D171" i="2"/>
  <c r="D262" i="7" s="1"/>
  <c r="F170" i="2"/>
  <c r="F261" i="7" s="1"/>
  <c r="E170" i="2"/>
  <c r="E261" i="7" s="1"/>
  <c r="D170" i="2"/>
  <c r="D261" i="7" s="1"/>
  <c r="F169" i="2"/>
  <c r="F260" i="7" s="1"/>
  <c r="E169" i="2"/>
  <c r="E260" i="7" s="1"/>
  <c r="D169" i="2"/>
  <c r="D260" i="7" s="1"/>
  <c r="F168" i="2"/>
  <c r="E168" i="2"/>
  <c r="E259" i="7" s="1"/>
  <c r="D168" i="2"/>
  <c r="F167" i="2"/>
  <c r="F258" i="7" s="1"/>
  <c r="E167" i="2"/>
  <c r="E258" i="7" s="1"/>
  <c r="D167" i="2"/>
  <c r="D258" i="7" s="1"/>
  <c r="F166" i="2"/>
  <c r="F257" i="7" s="1"/>
  <c r="E166" i="2"/>
  <c r="E257" i="7" s="1"/>
  <c r="D166" i="2"/>
  <c r="D257" i="7" s="1"/>
  <c r="F165" i="2"/>
  <c r="F256" i="7" s="1"/>
  <c r="E165" i="2"/>
  <c r="D165" i="2"/>
  <c r="D256" i="7" s="1"/>
  <c r="F164" i="2"/>
  <c r="F255" i="7" s="1"/>
  <c r="E164" i="2"/>
  <c r="D164" i="2"/>
  <c r="D255" i="7" s="1"/>
  <c r="F163" i="2"/>
  <c r="F254" i="7" s="1"/>
  <c r="E163" i="2"/>
  <c r="D163" i="2"/>
  <c r="D254" i="7" s="1"/>
  <c r="F162" i="2"/>
  <c r="F253" i="7" s="1"/>
  <c r="E162" i="2"/>
  <c r="E253" i="7" s="1"/>
  <c r="D162" i="2"/>
  <c r="F161" i="2"/>
  <c r="F252" i="7" s="1"/>
  <c r="E161" i="2"/>
  <c r="E252" i="7" s="1"/>
  <c r="D161" i="2"/>
  <c r="D252" i="7" s="1"/>
  <c r="F160" i="2"/>
  <c r="F251" i="7" s="1"/>
  <c r="E160" i="2"/>
  <c r="E251" i="7" s="1"/>
  <c r="D160" i="2"/>
  <c r="D251" i="7" s="1"/>
  <c r="F159" i="2"/>
  <c r="F250" i="7" s="1"/>
  <c r="E159" i="2"/>
  <c r="E250" i="7" s="1"/>
  <c r="D159" i="2"/>
  <c r="D250" i="7" s="1"/>
  <c r="F158" i="2"/>
  <c r="F249" i="7" s="1"/>
  <c r="E158" i="2"/>
  <c r="E249" i="7" s="1"/>
  <c r="D158" i="2"/>
  <c r="D249" i="7" s="1"/>
  <c r="F150" i="2"/>
  <c r="E150" i="2"/>
  <c r="E218" i="7" s="1"/>
  <c r="D150" i="2"/>
  <c r="D218" i="7" s="1"/>
  <c r="F149" i="2"/>
  <c r="F217" i="7" s="1"/>
  <c r="E149" i="2"/>
  <c r="E217" i="7" s="1"/>
  <c r="D149" i="2"/>
  <c r="D217" i="7" s="1"/>
  <c r="F148" i="2"/>
  <c r="F216" i="7" s="1"/>
  <c r="E148" i="2"/>
  <c r="E216" i="7" s="1"/>
  <c r="D148" i="2"/>
  <c r="D216" i="7"/>
  <c r="F147" i="2"/>
  <c r="F215" i="7" s="1"/>
  <c r="E147" i="2"/>
  <c r="D147" i="2"/>
  <c r="D215" i="7" s="1"/>
  <c r="F146" i="2"/>
  <c r="F214" i="7" s="1"/>
  <c r="E146" i="2"/>
  <c r="E214" i="7" s="1"/>
  <c r="D146" i="2"/>
  <c r="D214" i="7" s="1"/>
  <c r="F145" i="2"/>
  <c r="F213" i="7" s="1"/>
  <c r="E145" i="2"/>
  <c r="D145" i="2"/>
  <c r="D213" i="7" s="1"/>
  <c r="F144" i="2"/>
  <c r="F212" i="7" s="1"/>
  <c r="E144" i="2"/>
  <c r="E212" i="7" s="1"/>
  <c r="D144" i="2"/>
  <c r="D212" i="7" s="1"/>
  <c r="F143" i="2"/>
  <c r="F211" i="7" s="1"/>
  <c r="E143" i="2"/>
  <c r="E211" i="7" s="1"/>
  <c r="D143" i="2"/>
  <c r="D211" i="7" s="1"/>
  <c r="F142" i="2"/>
  <c r="F210" i="7" s="1"/>
  <c r="E142" i="2"/>
  <c r="E210" i="7" s="1"/>
  <c r="D142" i="2"/>
  <c r="D210" i="7" s="1"/>
  <c r="F141" i="2"/>
  <c r="F209" i="7" s="1"/>
  <c r="E141" i="2"/>
  <c r="E209" i="7" s="1"/>
  <c r="D141" i="2"/>
  <c r="D209" i="7" s="1"/>
  <c r="F140" i="2"/>
  <c r="F208" i="7"/>
  <c r="E140" i="2"/>
  <c r="E208" i="7" s="1"/>
  <c r="D140" i="2"/>
  <c r="F139" i="2"/>
  <c r="F207" i="7"/>
  <c r="E139" i="2"/>
  <c r="E207" i="7" s="1"/>
  <c r="D139" i="2"/>
  <c r="D207" i="7" s="1"/>
  <c r="F138" i="2"/>
  <c r="F206" i="7" s="1"/>
  <c r="E138" i="2"/>
  <c r="E206" i="7" s="1"/>
  <c r="D138" i="2"/>
  <c r="D206" i="7" s="1"/>
  <c r="F137" i="2"/>
  <c r="F205" i="7" s="1"/>
  <c r="E137" i="2"/>
  <c r="E205" i="7" s="1"/>
  <c r="D137" i="2"/>
  <c r="D205" i="7" s="1"/>
  <c r="F136" i="2"/>
  <c r="F204" i="7" s="1"/>
  <c r="E136" i="2"/>
  <c r="E204" i="7" s="1"/>
  <c r="D136" i="2"/>
  <c r="D204" i="7" s="1"/>
  <c r="F135" i="2"/>
  <c r="E135" i="2"/>
  <c r="E203" i="7" s="1"/>
  <c r="D135" i="2"/>
  <c r="D203" i="7" s="1"/>
  <c r="F134" i="2"/>
  <c r="E134" i="2"/>
  <c r="E202" i="7" s="1"/>
  <c r="D134" i="2"/>
  <c r="D202" i="7" s="1"/>
  <c r="F133" i="2"/>
  <c r="E133" i="2"/>
  <c r="D133" i="2"/>
  <c r="D201" i="7" s="1"/>
  <c r="F132" i="2"/>
  <c r="F200" i="7" s="1"/>
  <c r="E132" i="2"/>
  <c r="E200" i="7" s="1"/>
  <c r="D132" i="2"/>
  <c r="D200" i="7" s="1"/>
  <c r="F131" i="2"/>
  <c r="F199" i="7" s="1"/>
  <c r="E131" i="2"/>
  <c r="E199" i="7" s="1"/>
  <c r="D131" i="2"/>
  <c r="D199" i="7" s="1"/>
  <c r="F130" i="2"/>
  <c r="F198" i="7" s="1"/>
  <c r="E130" i="2"/>
  <c r="E198" i="7" s="1"/>
  <c r="D130" i="2"/>
  <c r="F129" i="2"/>
  <c r="F197" i="7" s="1"/>
  <c r="E129" i="2"/>
  <c r="E197" i="7" s="1"/>
  <c r="D129" i="2"/>
  <c r="D197" i="7" s="1"/>
  <c r="F128" i="2"/>
  <c r="F196" i="7" s="1"/>
  <c r="E128" i="2"/>
  <c r="E196" i="7" s="1"/>
  <c r="D128" i="2"/>
  <c r="F127" i="2"/>
  <c r="F195" i="7" s="1"/>
  <c r="E127" i="2"/>
  <c r="E195" i="7" s="1"/>
  <c r="D127" i="2"/>
  <c r="D195" i="7" s="1"/>
  <c r="F126" i="2"/>
  <c r="E126" i="2"/>
  <c r="E194" i="7" s="1"/>
  <c r="D126" i="2"/>
  <c r="D194" i="7" s="1"/>
  <c r="F125" i="2"/>
  <c r="F193" i="7" s="1"/>
  <c r="E125" i="2"/>
  <c r="E193" i="7" s="1"/>
  <c r="D125" i="2"/>
  <c r="D193" i="7" s="1"/>
  <c r="F124" i="2"/>
  <c r="F192" i="7" s="1"/>
  <c r="E124" i="2"/>
  <c r="E192" i="7" s="1"/>
  <c r="D124" i="2"/>
  <c r="D192" i="7" s="1"/>
  <c r="F123" i="2"/>
  <c r="F191" i="7" s="1"/>
  <c r="E123" i="2"/>
  <c r="D123" i="2"/>
  <c r="F122" i="2"/>
  <c r="E122" i="2"/>
  <c r="E190" i="7" s="1"/>
  <c r="D122" i="2"/>
  <c r="D190" i="7" s="1"/>
  <c r="F121" i="2"/>
  <c r="F189" i="7" s="1"/>
  <c r="E121" i="2"/>
  <c r="E189" i="7" s="1"/>
  <c r="D121" i="2"/>
  <c r="D189" i="7" s="1"/>
  <c r="F120" i="2"/>
  <c r="E120" i="2"/>
  <c r="E188" i="7" s="1"/>
  <c r="D120" i="2"/>
  <c r="D188" i="7" s="1"/>
  <c r="F112" i="2"/>
  <c r="F157" i="7"/>
  <c r="E112" i="2"/>
  <c r="E157" i="7" s="1"/>
  <c r="D112" i="2"/>
  <c r="F111" i="2"/>
  <c r="F156" i="7" s="1"/>
  <c r="E111" i="2"/>
  <c r="E156" i="7" s="1"/>
  <c r="D111" i="2"/>
  <c r="D156" i="7" s="1"/>
  <c r="F110" i="2"/>
  <c r="F155" i="7" s="1"/>
  <c r="E110" i="2"/>
  <c r="E155" i="7" s="1"/>
  <c r="D110" i="2"/>
  <c r="D155" i="7" s="1"/>
  <c r="F109" i="2"/>
  <c r="F154" i="7" s="1"/>
  <c r="E109" i="2"/>
  <c r="E154" i="7" s="1"/>
  <c r="D109" i="2"/>
  <c r="D154" i="7" s="1"/>
  <c r="F108" i="2"/>
  <c r="F153" i="7" s="1"/>
  <c r="E108" i="2"/>
  <c r="E153" i="7"/>
  <c r="D108" i="2"/>
  <c r="D153" i="7" s="1"/>
  <c r="F107" i="2"/>
  <c r="F152" i="7" s="1"/>
  <c r="E107" i="2"/>
  <c r="E152" i="7" s="1"/>
  <c r="D107" i="2"/>
  <c r="D152" i="7" s="1"/>
  <c r="F106" i="2"/>
  <c r="F151" i="7" s="1"/>
  <c r="E106" i="2"/>
  <c r="E151" i="7" s="1"/>
  <c r="D106" i="2"/>
  <c r="F105" i="2"/>
  <c r="F150" i="7" s="1"/>
  <c r="E105" i="2"/>
  <c r="E150" i="7" s="1"/>
  <c r="D105" i="2"/>
  <c r="D150" i="7" s="1"/>
  <c r="F104" i="2"/>
  <c r="E104" i="2"/>
  <c r="E149" i="7" s="1"/>
  <c r="D104" i="2"/>
  <c r="D149" i="7"/>
  <c r="F103" i="2"/>
  <c r="F148" i="7" s="1"/>
  <c r="E103" i="2"/>
  <c r="E148" i="7" s="1"/>
  <c r="D103" i="2"/>
  <c r="D148" i="7" s="1"/>
  <c r="F102" i="2"/>
  <c r="F147" i="7" s="1"/>
  <c r="E102" i="2"/>
  <c r="E147" i="7" s="1"/>
  <c r="D102" i="2"/>
  <c r="F101" i="2"/>
  <c r="E101" i="2"/>
  <c r="E146" i="7" s="1"/>
  <c r="D101" i="2"/>
  <c r="D146" i="7" s="1"/>
  <c r="F100" i="2"/>
  <c r="E100" i="2"/>
  <c r="E145" i="7" s="1"/>
  <c r="D100" i="2"/>
  <c r="D145" i="7" s="1"/>
  <c r="F99" i="2"/>
  <c r="F144" i="7" s="1"/>
  <c r="E99" i="2"/>
  <c r="E144" i="7" s="1"/>
  <c r="D99" i="2"/>
  <c r="F98" i="2"/>
  <c r="F143" i="7" s="1"/>
  <c r="E98" i="2"/>
  <c r="E143" i="7" s="1"/>
  <c r="D98" i="2"/>
  <c r="D143" i="7" s="1"/>
  <c r="F97" i="2"/>
  <c r="E97" i="2"/>
  <c r="E142" i="7" s="1"/>
  <c r="D97" i="2"/>
  <c r="D142" i="7" s="1"/>
  <c r="F96" i="2"/>
  <c r="F141" i="7" s="1"/>
  <c r="E96" i="2"/>
  <c r="E141" i="7" s="1"/>
  <c r="D96" i="2"/>
  <c r="D141" i="7" s="1"/>
  <c r="F95" i="2"/>
  <c r="F140" i="7" s="1"/>
  <c r="E95" i="2"/>
  <c r="D95" i="2"/>
  <c r="D140" i="7" s="1"/>
  <c r="F94" i="2"/>
  <c r="E94" i="2"/>
  <c r="E139" i="7" s="1"/>
  <c r="D94" i="2"/>
  <c r="D139" i="7" s="1"/>
  <c r="F93" i="2"/>
  <c r="F138" i="7" s="1"/>
  <c r="E93" i="2"/>
  <c r="E138" i="7" s="1"/>
  <c r="D93" i="2"/>
  <c r="D138" i="7" s="1"/>
  <c r="F92" i="2"/>
  <c r="F137" i="7" s="1"/>
  <c r="E92" i="2"/>
  <c r="E137" i="7" s="1"/>
  <c r="D92" i="2"/>
  <c r="F91" i="2"/>
  <c r="F136" i="7" s="1"/>
  <c r="E91" i="2"/>
  <c r="D91" i="2"/>
  <c r="D136" i="7" s="1"/>
  <c r="F90" i="2"/>
  <c r="F135" i="7" s="1"/>
  <c r="E90" i="2"/>
  <c r="E135" i="7" s="1"/>
  <c r="D90" i="2"/>
  <c r="D135" i="7" s="1"/>
  <c r="F89" i="2"/>
  <c r="F134" i="7" s="1"/>
  <c r="E89" i="2"/>
  <c r="E134" i="7" s="1"/>
  <c r="D89" i="2"/>
  <c r="D134" i="7" s="1"/>
  <c r="F88" i="2"/>
  <c r="E88" i="2"/>
  <c r="E133" i="7" s="1"/>
  <c r="D88" i="2"/>
  <c r="D133" i="7" s="1"/>
  <c r="F87" i="2"/>
  <c r="F132" i="7" s="1"/>
  <c r="E87" i="2"/>
  <c r="D87" i="2"/>
  <c r="D132" i="7" s="1"/>
  <c r="F86" i="2"/>
  <c r="F131" i="7" s="1"/>
  <c r="E86" i="2"/>
  <c r="E131" i="7" s="1"/>
  <c r="D86" i="2"/>
  <c r="D131" i="7"/>
  <c r="F85" i="2"/>
  <c r="E85" i="2"/>
  <c r="E130" i="7" s="1"/>
  <c r="D85" i="2"/>
  <c r="D130" i="7" s="1"/>
  <c r="F84" i="2"/>
  <c r="E84" i="2"/>
  <c r="D84" i="2"/>
  <c r="F83" i="2"/>
  <c r="E83" i="2"/>
  <c r="E128" i="7" s="1"/>
  <c r="D83" i="2"/>
  <c r="D128" i="7" s="1"/>
  <c r="F82" i="2"/>
  <c r="F127" i="7" s="1"/>
  <c r="E82" i="2"/>
  <c r="D82" i="2"/>
  <c r="D127" i="7" s="1"/>
  <c r="D44" i="2"/>
  <c r="F73" i="2"/>
  <c r="F95" i="7" s="1"/>
  <c r="E73" i="2"/>
  <c r="D73" i="2"/>
  <c r="D95" i="7" s="1"/>
  <c r="F72" i="2"/>
  <c r="F94" i="7" s="1"/>
  <c r="E72" i="2"/>
  <c r="E94" i="7" s="1"/>
  <c r="D72" i="2"/>
  <c r="D94" i="7" s="1"/>
  <c r="F71" i="2"/>
  <c r="F93" i="7" s="1"/>
  <c r="E71" i="2"/>
  <c r="E93" i="7" s="1"/>
  <c r="D71" i="2"/>
  <c r="D93" i="7" s="1"/>
  <c r="F70" i="2"/>
  <c r="E70" i="2"/>
  <c r="E92" i="7" s="1"/>
  <c r="D70" i="2"/>
  <c r="D92" i="7" s="1"/>
  <c r="F69" i="2"/>
  <c r="F91" i="7" s="1"/>
  <c r="E69" i="2"/>
  <c r="E91" i="7" s="1"/>
  <c r="D69" i="2"/>
  <c r="D91" i="7" s="1"/>
  <c r="F68" i="2"/>
  <c r="F90" i="7" s="1"/>
  <c r="E68" i="2"/>
  <c r="E90" i="7" s="1"/>
  <c r="D68" i="2"/>
  <c r="D90" i="7" s="1"/>
  <c r="F67" i="2"/>
  <c r="F89" i="7" s="1"/>
  <c r="E67" i="2"/>
  <c r="E89" i="7" s="1"/>
  <c r="D67" i="2"/>
  <c r="D89" i="7" s="1"/>
  <c r="F66" i="2"/>
  <c r="E66" i="2"/>
  <c r="D66" i="2"/>
  <c r="F65" i="2"/>
  <c r="F87" i="7" s="1"/>
  <c r="E65" i="2"/>
  <c r="E87" i="7" s="1"/>
  <c r="D65" i="2"/>
  <c r="D87" i="7" s="1"/>
  <c r="F64" i="2"/>
  <c r="F86" i="7" s="1"/>
  <c r="E64" i="2"/>
  <c r="E86" i="7" s="1"/>
  <c r="D64" i="2"/>
  <c r="D86" i="7" s="1"/>
  <c r="F63" i="2"/>
  <c r="F85" i="7" s="1"/>
  <c r="E63" i="2"/>
  <c r="E85" i="7" s="1"/>
  <c r="D63" i="2"/>
  <c r="D85" i="7" s="1"/>
  <c r="F62" i="2"/>
  <c r="E62" i="2"/>
  <c r="D62" i="2"/>
  <c r="D84" i="7" s="1"/>
  <c r="F61" i="2"/>
  <c r="F83" i="7" s="1"/>
  <c r="E61" i="2"/>
  <c r="E83" i="7" s="1"/>
  <c r="D61" i="2"/>
  <c r="D83" i="7" s="1"/>
  <c r="F60" i="2"/>
  <c r="F82" i="7" s="1"/>
  <c r="E60" i="2"/>
  <c r="E82" i="7" s="1"/>
  <c r="D60" i="2"/>
  <c r="D82" i="7" s="1"/>
  <c r="F59" i="2"/>
  <c r="F81" i="7" s="1"/>
  <c r="E59" i="2"/>
  <c r="E81" i="7" s="1"/>
  <c r="D59" i="2"/>
  <c r="D81" i="7" s="1"/>
  <c r="F58" i="2"/>
  <c r="F80" i="7" s="1"/>
  <c r="E58" i="2"/>
  <c r="E80" i="7" s="1"/>
  <c r="D58" i="2"/>
  <c r="F57" i="2"/>
  <c r="F79" i="7" s="1"/>
  <c r="E57" i="2"/>
  <c r="E79" i="7" s="1"/>
  <c r="D57" i="2"/>
  <c r="F56" i="2"/>
  <c r="F78" i="7" s="1"/>
  <c r="E56" i="2"/>
  <c r="E78" i="7" s="1"/>
  <c r="D56" i="2"/>
  <c r="D78" i="7" s="1"/>
  <c r="F55" i="2"/>
  <c r="E55" i="2"/>
  <c r="E77" i="7" s="1"/>
  <c r="D55" i="2"/>
  <c r="D77" i="7" s="1"/>
  <c r="F54" i="2"/>
  <c r="F76" i="7" s="1"/>
  <c r="E54" i="2"/>
  <c r="E76" i="7" s="1"/>
  <c r="D54" i="2"/>
  <c r="D76" i="7" s="1"/>
  <c r="F53" i="2"/>
  <c r="F75" i="7" s="1"/>
  <c r="E53" i="2"/>
  <c r="E75" i="7" s="1"/>
  <c r="D53" i="2"/>
  <c r="D75" i="7" s="1"/>
  <c r="F52" i="2"/>
  <c r="F74" i="7" s="1"/>
  <c r="E52" i="2"/>
  <c r="E74" i="7" s="1"/>
  <c r="D52" i="2"/>
  <c r="D74" i="7" s="1"/>
  <c r="F51" i="2"/>
  <c r="F73" i="7" s="1"/>
  <c r="E51" i="2"/>
  <c r="E73" i="7" s="1"/>
  <c r="D51" i="2"/>
  <c r="D73" i="7" s="1"/>
  <c r="F50" i="2"/>
  <c r="F72" i="7" s="1"/>
  <c r="E50" i="2"/>
  <c r="E72" i="7" s="1"/>
  <c r="D50" i="2"/>
  <c r="F49" i="2"/>
  <c r="F71" i="7" s="1"/>
  <c r="E49" i="2"/>
  <c r="E71" i="7" s="1"/>
  <c r="D49" i="2"/>
  <c r="D71" i="7" s="1"/>
  <c r="F48" i="2"/>
  <c r="E48" i="2"/>
  <c r="E70" i="7" s="1"/>
  <c r="D48" i="2"/>
  <c r="D70" i="7" s="1"/>
  <c r="F47" i="2"/>
  <c r="F69" i="7" s="1"/>
  <c r="E47" i="2"/>
  <c r="E69" i="7" s="1"/>
  <c r="D47" i="2"/>
  <c r="D69" i="7" s="1"/>
  <c r="F46" i="2"/>
  <c r="F68" i="7" s="1"/>
  <c r="E46" i="2"/>
  <c r="E68" i="7" s="1"/>
  <c r="D46" i="2"/>
  <c r="D68" i="7" s="1"/>
  <c r="F45" i="2"/>
  <c r="F67" i="7" s="1"/>
  <c r="E45" i="2"/>
  <c r="E67" i="7" s="1"/>
  <c r="D45" i="2"/>
  <c r="D67" i="7" s="1"/>
  <c r="F44" i="2"/>
  <c r="E44" i="2"/>
  <c r="F35" i="2"/>
  <c r="F34" i="7" s="1"/>
  <c r="E35" i="2"/>
  <c r="E34" i="7" s="1"/>
  <c r="D35" i="2"/>
  <c r="D34" i="7" s="1"/>
  <c r="F34" i="2"/>
  <c r="F33" i="7" s="1"/>
  <c r="E34" i="2"/>
  <c r="E33" i="7" s="1"/>
  <c r="D34" i="2"/>
  <c r="D33" i="7" s="1"/>
  <c r="F33" i="2"/>
  <c r="F32" i="7" s="1"/>
  <c r="E33" i="2"/>
  <c r="E32" i="7" s="1"/>
  <c r="D33" i="2"/>
  <c r="D32" i="7" s="1"/>
  <c r="F32" i="2"/>
  <c r="F31" i="7" s="1"/>
  <c r="E32" i="2"/>
  <c r="E31" i="7" s="1"/>
  <c r="D32" i="2"/>
  <c r="F31" i="2"/>
  <c r="F30" i="7" s="1"/>
  <c r="E31" i="2"/>
  <c r="E30" i="7" s="1"/>
  <c r="D31" i="2"/>
  <c r="D30" i="7" s="1"/>
  <c r="F30" i="2"/>
  <c r="F29" i="7" s="1"/>
  <c r="E30" i="2"/>
  <c r="E29" i="7" s="1"/>
  <c r="D30" i="2"/>
  <c r="D29" i="7" s="1"/>
  <c r="F29" i="2"/>
  <c r="E29" i="2"/>
  <c r="E28" i="7" s="1"/>
  <c r="D29" i="2"/>
  <c r="D28" i="7" s="1"/>
  <c r="F28" i="2"/>
  <c r="F27" i="7" s="1"/>
  <c r="E28" i="2"/>
  <c r="E27" i="7" s="1"/>
  <c r="D28" i="2"/>
  <c r="D27" i="7" s="1"/>
  <c r="F27" i="2"/>
  <c r="F26" i="7" s="1"/>
  <c r="E27" i="2"/>
  <c r="E26" i="7" s="1"/>
  <c r="D27" i="2"/>
  <c r="D26" i="7" s="1"/>
  <c r="F26" i="2"/>
  <c r="F25" i="7" s="1"/>
  <c r="E26" i="2"/>
  <c r="E25" i="7" s="1"/>
  <c r="D26" i="2"/>
  <c r="D25" i="7" s="1"/>
  <c r="F25" i="2"/>
  <c r="F24" i="7" s="1"/>
  <c r="E25" i="2"/>
  <c r="E24" i="7" s="1"/>
  <c r="D25" i="2"/>
  <c r="D24" i="7" s="1"/>
  <c r="F24" i="2"/>
  <c r="F23" i="7" s="1"/>
  <c r="E24" i="2"/>
  <c r="E23" i="7" s="1"/>
  <c r="D24" i="2"/>
  <c r="F23" i="2"/>
  <c r="F22" i="7" s="1"/>
  <c r="E23" i="2"/>
  <c r="E22" i="7" s="1"/>
  <c r="D23" i="2"/>
  <c r="D22" i="7" s="1"/>
  <c r="F22" i="2"/>
  <c r="F21" i="7" s="1"/>
  <c r="E22" i="2"/>
  <c r="E21" i="7" s="1"/>
  <c r="D22" i="2"/>
  <c r="D21" i="7" s="1"/>
  <c r="F21" i="2"/>
  <c r="F20" i="7" s="1"/>
  <c r="E21" i="2"/>
  <c r="E20" i="7" s="1"/>
  <c r="D21" i="2"/>
  <c r="D20" i="7" s="1"/>
  <c r="F20" i="2"/>
  <c r="F19" i="7" s="1"/>
  <c r="E20" i="2"/>
  <c r="E19" i="7" s="1"/>
  <c r="D20" i="2"/>
  <c r="D19" i="7" s="1"/>
  <c r="F19" i="2"/>
  <c r="F18" i="7" s="1"/>
  <c r="E19" i="2"/>
  <c r="E18" i="7" s="1"/>
  <c r="D19" i="2"/>
  <c r="D18" i="7" s="1"/>
  <c r="F18" i="2"/>
  <c r="E18" i="2"/>
  <c r="E17" i="7" s="1"/>
  <c r="D18" i="2"/>
  <c r="D17" i="7" s="1"/>
  <c r="F17" i="2"/>
  <c r="F16" i="7" s="1"/>
  <c r="E17" i="2"/>
  <c r="E16" i="7" s="1"/>
  <c r="D17" i="2"/>
  <c r="D16" i="7" s="1"/>
  <c r="F16" i="2"/>
  <c r="F15" i="7" s="1"/>
  <c r="E16" i="2"/>
  <c r="E15" i="7" s="1"/>
  <c r="D16" i="2"/>
  <c r="D15" i="7" s="1"/>
  <c r="F15" i="2"/>
  <c r="F14" i="7" s="1"/>
  <c r="E15" i="2"/>
  <c r="E14" i="7" s="1"/>
  <c r="D15" i="2"/>
  <c r="D14" i="7" s="1"/>
  <c r="F14" i="2"/>
  <c r="E14" i="2"/>
  <c r="E13" i="7" s="1"/>
  <c r="D14" i="2"/>
  <c r="D13" i="7" s="1"/>
  <c r="F13" i="2"/>
  <c r="F12" i="7" s="1"/>
  <c r="E13" i="2"/>
  <c r="E12" i="7" s="1"/>
  <c r="D13" i="2"/>
  <c r="D12" i="7" s="1"/>
  <c r="F12" i="2"/>
  <c r="F11" i="7" s="1"/>
  <c r="E12" i="2"/>
  <c r="E11" i="7" s="1"/>
  <c r="D12" i="2"/>
  <c r="D11" i="7" s="1"/>
  <c r="F11" i="2"/>
  <c r="F10" i="7" s="1"/>
  <c r="E11" i="2"/>
  <c r="E10" i="7" s="1"/>
  <c r="D11" i="2"/>
  <c r="F10" i="2"/>
  <c r="F9" i="7" s="1"/>
  <c r="E10" i="2"/>
  <c r="E9" i="7" s="1"/>
  <c r="D10" i="2"/>
  <c r="D9" i="7" s="1"/>
  <c r="F9" i="2"/>
  <c r="F8" i="7" s="1"/>
  <c r="E9" i="2"/>
  <c r="E8" i="7" s="1"/>
  <c r="D9" i="2"/>
  <c r="D8" i="7" s="1"/>
  <c r="F8" i="2"/>
  <c r="F7" i="7" s="1"/>
  <c r="E8" i="2"/>
  <c r="E7" i="7" s="1"/>
  <c r="D8" i="2"/>
  <c r="D7" i="7" s="1"/>
  <c r="F7" i="2"/>
  <c r="F6" i="7" s="1"/>
  <c r="E7" i="2"/>
  <c r="E6" i="7" s="1"/>
  <c r="D7" i="2"/>
  <c r="D6" i="7" s="1"/>
  <c r="F6" i="2"/>
  <c r="F5" i="7" s="1"/>
  <c r="E6" i="2"/>
  <c r="E5" i="7" s="1"/>
  <c r="D6" i="2"/>
  <c r="D5" i="7" s="1"/>
  <c r="O120" i="2"/>
  <c r="F219" i="7" s="1"/>
  <c r="O149" i="2"/>
  <c r="F248" i="7" s="1"/>
  <c r="N149" i="2"/>
  <c r="M149" i="2"/>
  <c r="O148" i="2"/>
  <c r="F247" i="7" s="1"/>
  <c r="N148" i="2"/>
  <c r="E247" i="7" s="1"/>
  <c r="M148" i="2"/>
  <c r="D247" i="7" s="1"/>
  <c r="O147" i="2"/>
  <c r="F246" i="7" s="1"/>
  <c r="N147" i="2"/>
  <c r="E246" i="7" s="1"/>
  <c r="M147" i="2"/>
  <c r="D246" i="7" s="1"/>
  <c r="O146" i="2"/>
  <c r="F245" i="7" s="1"/>
  <c r="N146" i="2"/>
  <c r="E245" i="7" s="1"/>
  <c r="M146" i="2"/>
  <c r="D245" i="7" s="1"/>
  <c r="O145" i="2"/>
  <c r="F244" i="7" s="1"/>
  <c r="N145" i="2"/>
  <c r="E244" i="7" s="1"/>
  <c r="M145" i="2"/>
  <c r="O144" i="2"/>
  <c r="F243" i="7" s="1"/>
  <c r="N144" i="2"/>
  <c r="E243" i="7" s="1"/>
  <c r="M144" i="2"/>
  <c r="D243" i="7" s="1"/>
  <c r="O143" i="2"/>
  <c r="F242" i="7" s="1"/>
  <c r="N143" i="2"/>
  <c r="E242" i="7" s="1"/>
  <c r="M143" i="2"/>
  <c r="D242" i="7" s="1"/>
  <c r="O142" i="2"/>
  <c r="F241" i="7" s="1"/>
  <c r="N142" i="2"/>
  <c r="E241" i="7" s="1"/>
  <c r="M142" i="2"/>
  <c r="D241" i="7" s="1"/>
  <c r="O141" i="2"/>
  <c r="F240" i="7" s="1"/>
  <c r="N141" i="2"/>
  <c r="E240" i="7" s="1"/>
  <c r="M141" i="2"/>
  <c r="O140" i="2"/>
  <c r="F239" i="7" s="1"/>
  <c r="N140" i="2"/>
  <c r="E239" i="7" s="1"/>
  <c r="M140" i="2"/>
  <c r="D239" i="7" s="1"/>
  <c r="O139" i="2"/>
  <c r="F238" i="7" s="1"/>
  <c r="N139" i="2"/>
  <c r="E238" i="7" s="1"/>
  <c r="M139" i="2"/>
  <c r="D238" i="7" s="1"/>
  <c r="O138" i="2"/>
  <c r="F237" i="7" s="1"/>
  <c r="N138" i="2"/>
  <c r="M138" i="2"/>
  <c r="D237" i="7" s="1"/>
  <c r="O137" i="2"/>
  <c r="F236" i="7" s="1"/>
  <c r="N137" i="2"/>
  <c r="M137" i="2"/>
  <c r="D236" i="7" s="1"/>
  <c r="O136" i="2"/>
  <c r="F235" i="7" s="1"/>
  <c r="N136" i="2"/>
  <c r="E235" i="7" s="1"/>
  <c r="M136" i="2"/>
  <c r="D235" i="7" s="1"/>
  <c r="O135" i="2"/>
  <c r="F234" i="7" s="1"/>
  <c r="N135" i="2"/>
  <c r="E234" i="7" s="1"/>
  <c r="M135" i="2"/>
  <c r="D234" i="7" s="1"/>
  <c r="O134" i="2"/>
  <c r="N134" i="2"/>
  <c r="E233" i="7" s="1"/>
  <c r="M134" i="2"/>
  <c r="D233" i="7" s="1"/>
  <c r="O133" i="2"/>
  <c r="F232" i="7" s="1"/>
  <c r="N133" i="2"/>
  <c r="E232" i="7" s="1"/>
  <c r="M133" i="2"/>
  <c r="D232" i="7" s="1"/>
  <c r="O132" i="2"/>
  <c r="F231" i="7" s="1"/>
  <c r="N132" i="2"/>
  <c r="E231" i="7"/>
  <c r="M132" i="2"/>
  <c r="O131" i="2"/>
  <c r="N131" i="2"/>
  <c r="E230" i="7"/>
  <c r="M131" i="2"/>
  <c r="D230" i="7" s="1"/>
  <c r="O130" i="2"/>
  <c r="F229" i="7" s="1"/>
  <c r="N130" i="2"/>
  <c r="E229" i="7" s="1"/>
  <c r="M130" i="2"/>
  <c r="D229" i="7" s="1"/>
  <c r="O129" i="2"/>
  <c r="F228" i="7" s="1"/>
  <c r="N129" i="2"/>
  <c r="E228" i="7" s="1"/>
  <c r="M129" i="2"/>
  <c r="D228" i="7" s="1"/>
  <c r="O128" i="2"/>
  <c r="F227" i="7" s="1"/>
  <c r="N128" i="2"/>
  <c r="E227" i="7" s="1"/>
  <c r="M128" i="2"/>
  <c r="O127" i="2"/>
  <c r="F226" i="7" s="1"/>
  <c r="N127" i="2"/>
  <c r="E226" i="7" s="1"/>
  <c r="O126" i="2"/>
  <c r="F225" i="7" s="1"/>
  <c r="N126" i="2"/>
  <c r="E225" i="7" s="1"/>
  <c r="M126" i="2"/>
  <c r="D225" i="7" s="1"/>
  <c r="O125" i="2"/>
  <c r="F224" i="7" s="1"/>
  <c r="N125" i="2"/>
  <c r="E224" i="7" s="1"/>
  <c r="M125" i="2"/>
  <c r="O124" i="2"/>
  <c r="F223" i="7" s="1"/>
  <c r="N124" i="2"/>
  <c r="E223" i="7" s="1"/>
  <c r="M124" i="2"/>
  <c r="O123" i="2"/>
  <c r="N123" i="2"/>
  <c r="E222" i="7" s="1"/>
  <c r="M123" i="2"/>
  <c r="D222" i="7" s="1"/>
  <c r="O122" i="2"/>
  <c r="F221" i="7" s="1"/>
  <c r="N122" i="2"/>
  <c r="E221" i="7" s="1"/>
  <c r="M122" i="2"/>
  <c r="O121" i="2"/>
  <c r="F220" i="7" s="1"/>
  <c r="N121" i="2"/>
  <c r="E220" i="7" s="1"/>
  <c r="M121" i="2"/>
  <c r="D220" i="7" s="1"/>
  <c r="N120" i="2"/>
  <c r="E219" i="7" s="1"/>
  <c r="M120" i="2"/>
  <c r="D219" i="7" s="1"/>
  <c r="D198" i="7"/>
  <c r="I152" i="2"/>
  <c r="I11" i="4" s="1"/>
  <c r="H152" i="2"/>
  <c r="H11" i="4" s="1"/>
  <c r="G152" i="2"/>
  <c r="G11" i="4" s="1"/>
  <c r="I370" i="7"/>
  <c r="H370" i="7"/>
  <c r="G370" i="7"/>
  <c r="C370" i="7"/>
  <c r="I369" i="7"/>
  <c r="H369" i="7"/>
  <c r="G369" i="7"/>
  <c r="C369" i="7"/>
  <c r="I368" i="7"/>
  <c r="H368" i="7"/>
  <c r="G368" i="7"/>
  <c r="C368" i="7"/>
  <c r="I367" i="7"/>
  <c r="H367" i="7"/>
  <c r="G367" i="7"/>
  <c r="C367" i="7"/>
  <c r="I366" i="7"/>
  <c r="H366" i="7"/>
  <c r="G366" i="7"/>
  <c r="C366" i="7"/>
  <c r="I365" i="7"/>
  <c r="H365" i="7"/>
  <c r="G365" i="7"/>
  <c r="C365" i="7"/>
  <c r="I364" i="7"/>
  <c r="H364" i="7"/>
  <c r="G364" i="7"/>
  <c r="C364" i="7"/>
  <c r="I363" i="7"/>
  <c r="H363" i="7"/>
  <c r="G363" i="7"/>
  <c r="C363" i="7"/>
  <c r="I362" i="7"/>
  <c r="H362" i="7"/>
  <c r="G362" i="7"/>
  <c r="C362" i="7"/>
  <c r="I361" i="7"/>
  <c r="H361" i="7"/>
  <c r="G361" i="7"/>
  <c r="C361" i="7"/>
  <c r="I360" i="7"/>
  <c r="H360" i="7"/>
  <c r="G360" i="7"/>
  <c r="C360" i="7"/>
  <c r="I359" i="7"/>
  <c r="H359" i="7"/>
  <c r="G359" i="7"/>
  <c r="C359" i="7"/>
  <c r="I358" i="7"/>
  <c r="H358" i="7"/>
  <c r="G358" i="7"/>
  <c r="C358" i="7"/>
  <c r="I357" i="7"/>
  <c r="H357" i="7"/>
  <c r="G357" i="7"/>
  <c r="C357" i="7"/>
  <c r="I356" i="7"/>
  <c r="H356" i="7"/>
  <c r="G356" i="7"/>
  <c r="C356" i="7"/>
  <c r="I355" i="7"/>
  <c r="H355" i="7"/>
  <c r="G355" i="7"/>
  <c r="C355" i="7"/>
  <c r="I354" i="7"/>
  <c r="H354" i="7"/>
  <c r="G354" i="7"/>
  <c r="C354" i="7"/>
  <c r="I353" i="7"/>
  <c r="H353" i="7"/>
  <c r="G353" i="7"/>
  <c r="C353" i="7"/>
  <c r="I352" i="7"/>
  <c r="H352" i="7"/>
  <c r="G352" i="7"/>
  <c r="C352" i="7"/>
  <c r="I351" i="7"/>
  <c r="H351" i="7"/>
  <c r="G351" i="7"/>
  <c r="C351" i="7"/>
  <c r="I350" i="7"/>
  <c r="H350" i="7"/>
  <c r="G350" i="7"/>
  <c r="C350" i="7"/>
  <c r="I349" i="7"/>
  <c r="H349" i="7"/>
  <c r="G349" i="7"/>
  <c r="C349" i="7"/>
  <c r="I348" i="7"/>
  <c r="H348" i="7"/>
  <c r="G348" i="7"/>
  <c r="C348" i="7"/>
  <c r="I347" i="7"/>
  <c r="H347" i="7"/>
  <c r="G347" i="7"/>
  <c r="C347" i="7"/>
  <c r="I346" i="7"/>
  <c r="H346" i="7"/>
  <c r="G346" i="7"/>
  <c r="C346" i="7"/>
  <c r="I345" i="7"/>
  <c r="H345" i="7"/>
  <c r="G345" i="7"/>
  <c r="C345" i="7"/>
  <c r="I344" i="7"/>
  <c r="H344" i="7"/>
  <c r="G344" i="7"/>
  <c r="C344" i="7"/>
  <c r="I343" i="7"/>
  <c r="H343" i="7"/>
  <c r="G343" i="7"/>
  <c r="C343" i="7"/>
  <c r="I342" i="7"/>
  <c r="H342" i="7"/>
  <c r="G342" i="7"/>
  <c r="C342" i="7"/>
  <c r="I341" i="7"/>
  <c r="H341" i="7"/>
  <c r="G341" i="7"/>
  <c r="C341" i="7"/>
  <c r="I340" i="7"/>
  <c r="H340" i="7"/>
  <c r="G340" i="7"/>
  <c r="C340" i="7"/>
  <c r="I339" i="7"/>
  <c r="H339" i="7"/>
  <c r="G339" i="7"/>
  <c r="F339" i="7"/>
  <c r="C339" i="7"/>
  <c r="I338" i="7"/>
  <c r="H338" i="7"/>
  <c r="G338" i="7"/>
  <c r="C338" i="7"/>
  <c r="I337" i="7"/>
  <c r="H337" i="7"/>
  <c r="G337" i="7"/>
  <c r="C337" i="7"/>
  <c r="I336" i="7"/>
  <c r="H336" i="7"/>
  <c r="G336" i="7"/>
  <c r="C336" i="7"/>
  <c r="I335" i="7"/>
  <c r="H335" i="7"/>
  <c r="G335" i="7"/>
  <c r="C335" i="7"/>
  <c r="I334" i="7"/>
  <c r="H334" i="7"/>
  <c r="G334" i="7"/>
  <c r="C334" i="7"/>
  <c r="I333" i="7"/>
  <c r="H333" i="7"/>
  <c r="G333" i="7"/>
  <c r="C333" i="7"/>
  <c r="I332" i="7"/>
  <c r="H332" i="7"/>
  <c r="G332" i="7"/>
  <c r="C332" i="7"/>
  <c r="I331" i="7"/>
  <c r="H331" i="7"/>
  <c r="G331" i="7"/>
  <c r="C331" i="7"/>
  <c r="I330" i="7"/>
  <c r="H330" i="7"/>
  <c r="G330" i="7"/>
  <c r="C330" i="7"/>
  <c r="I329" i="7"/>
  <c r="H329" i="7"/>
  <c r="G329" i="7"/>
  <c r="C329" i="7"/>
  <c r="I328" i="7"/>
  <c r="H328" i="7"/>
  <c r="G328" i="7"/>
  <c r="C328" i="7"/>
  <c r="I327" i="7"/>
  <c r="H327" i="7"/>
  <c r="G327" i="7"/>
  <c r="C327" i="7"/>
  <c r="I326" i="7"/>
  <c r="H326" i="7"/>
  <c r="G326" i="7"/>
  <c r="C326" i="7"/>
  <c r="I325" i="7"/>
  <c r="H325" i="7"/>
  <c r="G325" i="7"/>
  <c r="C325" i="7"/>
  <c r="I324" i="7"/>
  <c r="H324" i="7"/>
  <c r="G324" i="7"/>
  <c r="C324" i="7"/>
  <c r="I323" i="7"/>
  <c r="H323" i="7"/>
  <c r="G323" i="7"/>
  <c r="C323" i="7"/>
  <c r="I322" i="7"/>
  <c r="H322" i="7"/>
  <c r="G322" i="7"/>
  <c r="C322" i="7"/>
  <c r="I321" i="7"/>
  <c r="H321" i="7"/>
  <c r="G321" i="7"/>
  <c r="C321" i="7"/>
  <c r="I320" i="7"/>
  <c r="H320" i="7"/>
  <c r="G320" i="7"/>
  <c r="C320" i="7"/>
  <c r="I319" i="7"/>
  <c r="H319" i="7"/>
  <c r="G319" i="7"/>
  <c r="C319" i="7"/>
  <c r="I318" i="7"/>
  <c r="H318" i="7"/>
  <c r="G318" i="7"/>
  <c r="C318" i="7"/>
  <c r="I317" i="7"/>
  <c r="H317" i="7"/>
  <c r="G317" i="7"/>
  <c r="C317" i="7"/>
  <c r="I316" i="7"/>
  <c r="H316" i="7"/>
  <c r="G316" i="7"/>
  <c r="C316" i="7"/>
  <c r="I315" i="7"/>
  <c r="H315" i="7"/>
  <c r="G315" i="7"/>
  <c r="C315" i="7"/>
  <c r="I314" i="7"/>
  <c r="H314" i="7"/>
  <c r="G314" i="7"/>
  <c r="C314" i="7"/>
  <c r="I313" i="7"/>
  <c r="H313" i="7"/>
  <c r="G313" i="7"/>
  <c r="C313" i="7"/>
  <c r="I312" i="7"/>
  <c r="H312" i="7"/>
  <c r="G312" i="7"/>
  <c r="C312" i="7"/>
  <c r="I311" i="7"/>
  <c r="H311" i="7"/>
  <c r="G311" i="7"/>
  <c r="C311" i="7"/>
  <c r="I310" i="7"/>
  <c r="H310" i="7"/>
  <c r="G310" i="7"/>
  <c r="C310" i="7"/>
  <c r="I309" i="7"/>
  <c r="H309" i="7"/>
  <c r="G309" i="7"/>
  <c r="C309" i="7"/>
  <c r="I308" i="7"/>
  <c r="H308" i="7"/>
  <c r="G308" i="7"/>
  <c r="C308" i="7"/>
  <c r="I307" i="7"/>
  <c r="H307" i="7"/>
  <c r="G307" i="7"/>
  <c r="C307" i="7"/>
  <c r="I306" i="7"/>
  <c r="H306" i="7"/>
  <c r="G306" i="7"/>
  <c r="C306" i="7"/>
  <c r="I305" i="7"/>
  <c r="H305" i="7"/>
  <c r="G305" i="7"/>
  <c r="C305" i="7"/>
  <c r="I304" i="7"/>
  <c r="H304" i="7"/>
  <c r="G304" i="7"/>
  <c r="C304" i="7"/>
  <c r="I303" i="7"/>
  <c r="H303" i="7"/>
  <c r="G303" i="7"/>
  <c r="C303" i="7"/>
  <c r="I302" i="7"/>
  <c r="H302" i="7"/>
  <c r="G302" i="7"/>
  <c r="C302" i="7"/>
  <c r="I301" i="7"/>
  <c r="H301" i="7"/>
  <c r="G301" i="7"/>
  <c r="C301" i="7"/>
  <c r="I300" i="7"/>
  <c r="H300" i="7"/>
  <c r="G300" i="7"/>
  <c r="C300" i="7"/>
  <c r="I299" i="7"/>
  <c r="H299" i="7"/>
  <c r="G299" i="7"/>
  <c r="C299" i="7"/>
  <c r="I298" i="7"/>
  <c r="H298" i="7"/>
  <c r="G298" i="7"/>
  <c r="C298" i="7"/>
  <c r="I297" i="7"/>
  <c r="H297" i="7"/>
  <c r="G297" i="7"/>
  <c r="C297" i="7"/>
  <c r="I296" i="7"/>
  <c r="H296" i="7"/>
  <c r="G296" i="7"/>
  <c r="C296" i="7"/>
  <c r="I295" i="7"/>
  <c r="H295" i="7"/>
  <c r="G295" i="7"/>
  <c r="C295" i="7"/>
  <c r="I294" i="7"/>
  <c r="H294" i="7"/>
  <c r="G294" i="7"/>
  <c r="C294" i="7"/>
  <c r="I293" i="7"/>
  <c r="H293" i="7"/>
  <c r="G293" i="7"/>
  <c r="C293" i="7"/>
  <c r="I292" i="7"/>
  <c r="H292" i="7"/>
  <c r="G292" i="7"/>
  <c r="C292" i="7"/>
  <c r="I291" i="7"/>
  <c r="H291" i="7"/>
  <c r="G291" i="7"/>
  <c r="C291" i="7"/>
  <c r="I290" i="7"/>
  <c r="H290" i="7"/>
  <c r="G290" i="7"/>
  <c r="C290" i="7"/>
  <c r="I289" i="7"/>
  <c r="H289" i="7"/>
  <c r="G289" i="7"/>
  <c r="C289" i="7"/>
  <c r="I288" i="7"/>
  <c r="H288" i="7"/>
  <c r="G288" i="7"/>
  <c r="C288" i="7"/>
  <c r="I287" i="7"/>
  <c r="H287" i="7"/>
  <c r="G287" i="7"/>
  <c r="C287" i="7"/>
  <c r="I286" i="7"/>
  <c r="H286" i="7"/>
  <c r="G286" i="7"/>
  <c r="C286" i="7"/>
  <c r="I285" i="7"/>
  <c r="H285" i="7"/>
  <c r="G285" i="7"/>
  <c r="C285" i="7"/>
  <c r="I284" i="7"/>
  <c r="H284" i="7"/>
  <c r="G284" i="7"/>
  <c r="C284" i="7"/>
  <c r="I283" i="7"/>
  <c r="H283" i="7"/>
  <c r="G283" i="7"/>
  <c r="C283" i="7"/>
  <c r="I282" i="7"/>
  <c r="H282" i="7"/>
  <c r="G282" i="7"/>
  <c r="C282" i="7"/>
  <c r="I281" i="7"/>
  <c r="H281" i="7"/>
  <c r="G281" i="7"/>
  <c r="C281" i="7"/>
  <c r="I280" i="7"/>
  <c r="H280" i="7"/>
  <c r="G280" i="7"/>
  <c r="C280" i="7"/>
  <c r="I279" i="7"/>
  <c r="H279" i="7"/>
  <c r="G279" i="7"/>
  <c r="C279" i="7"/>
  <c r="I278" i="7"/>
  <c r="H278" i="7"/>
  <c r="G278" i="7"/>
  <c r="C278" i="7"/>
  <c r="I277" i="7"/>
  <c r="H277" i="7"/>
  <c r="G277" i="7"/>
  <c r="C277" i="7"/>
  <c r="I276" i="7"/>
  <c r="H276" i="7"/>
  <c r="G276" i="7"/>
  <c r="C276" i="7"/>
  <c r="I275" i="7"/>
  <c r="H275" i="7"/>
  <c r="G275" i="7"/>
  <c r="C275" i="7"/>
  <c r="I274" i="7"/>
  <c r="H274" i="7"/>
  <c r="G274" i="7"/>
  <c r="C274" i="7"/>
  <c r="I273" i="7"/>
  <c r="H273" i="7"/>
  <c r="G273" i="7"/>
  <c r="C273" i="7"/>
  <c r="I272" i="7"/>
  <c r="H272" i="7"/>
  <c r="G272" i="7"/>
  <c r="C272" i="7"/>
  <c r="I271" i="7"/>
  <c r="H271" i="7"/>
  <c r="G271" i="7"/>
  <c r="C271" i="7"/>
  <c r="I270" i="7"/>
  <c r="H270" i="7"/>
  <c r="G270" i="7"/>
  <c r="C270" i="7"/>
  <c r="I269" i="7"/>
  <c r="H269" i="7"/>
  <c r="G269" i="7"/>
  <c r="C269" i="7"/>
  <c r="I268" i="7"/>
  <c r="H268" i="7"/>
  <c r="G268" i="7"/>
  <c r="C268" i="7"/>
  <c r="I267" i="7"/>
  <c r="H267" i="7"/>
  <c r="G267" i="7"/>
  <c r="C267" i="7"/>
  <c r="I266" i="7"/>
  <c r="H266" i="7"/>
  <c r="G266" i="7"/>
  <c r="C266" i="7"/>
  <c r="I265" i="7"/>
  <c r="H265" i="7"/>
  <c r="G265" i="7"/>
  <c r="C265" i="7"/>
  <c r="I264" i="7"/>
  <c r="H264" i="7"/>
  <c r="G264" i="7"/>
  <c r="C264" i="7"/>
  <c r="I263" i="7"/>
  <c r="H263" i="7"/>
  <c r="G263" i="7"/>
  <c r="C263" i="7"/>
  <c r="I262" i="7"/>
  <c r="H262" i="7"/>
  <c r="G262" i="7"/>
  <c r="C262" i="7"/>
  <c r="I261" i="7"/>
  <c r="H261" i="7"/>
  <c r="G261" i="7"/>
  <c r="C261" i="7"/>
  <c r="I260" i="7"/>
  <c r="H260" i="7"/>
  <c r="G260" i="7"/>
  <c r="C260" i="7"/>
  <c r="I259" i="7"/>
  <c r="H259" i="7"/>
  <c r="G259" i="7"/>
  <c r="C259" i="7"/>
  <c r="I258" i="7"/>
  <c r="H258" i="7"/>
  <c r="G258" i="7"/>
  <c r="C258" i="7"/>
  <c r="I257" i="7"/>
  <c r="H257" i="7"/>
  <c r="G257" i="7"/>
  <c r="C257" i="7"/>
  <c r="I256" i="7"/>
  <c r="H256" i="7"/>
  <c r="G256" i="7"/>
  <c r="C256" i="7"/>
  <c r="I255" i="7"/>
  <c r="H255" i="7"/>
  <c r="G255" i="7"/>
  <c r="C255" i="7"/>
  <c r="I254" i="7"/>
  <c r="H254" i="7"/>
  <c r="G254" i="7"/>
  <c r="C254" i="7"/>
  <c r="I253" i="7"/>
  <c r="H253" i="7"/>
  <c r="G253" i="7"/>
  <c r="C253" i="7"/>
  <c r="I252" i="7"/>
  <c r="H252" i="7"/>
  <c r="G252" i="7"/>
  <c r="C252" i="7"/>
  <c r="I251" i="7"/>
  <c r="H251" i="7"/>
  <c r="G251" i="7"/>
  <c r="C251" i="7"/>
  <c r="I250" i="7"/>
  <c r="H250" i="7"/>
  <c r="G250" i="7"/>
  <c r="C250" i="7"/>
  <c r="I249" i="7"/>
  <c r="H249" i="7"/>
  <c r="G249" i="7"/>
  <c r="C249" i="7"/>
  <c r="I248" i="7"/>
  <c r="H248" i="7"/>
  <c r="G248" i="7"/>
  <c r="C248" i="7"/>
  <c r="I247" i="7"/>
  <c r="H247" i="7"/>
  <c r="G247" i="7"/>
  <c r="C247" i="7"/>
  <c r="I246" i="7"/>
  <c r="H246" i="7"/>
  <c r="G246" i="7"/>
  <c r="C246" i="7"/>
  <c r="I245" i="7"/>
  <c r="H245" i="7"/>
  <c r="G245" i="7"/>
  <c r="C245" i="7"/>
  <c r="I244" i="7"/>
  <c r="H244" i="7"/>
  <c r="G244" i="7"/>
  <c r="C244" i="7"/>
  <c r="I243" i="7"/>
  <c r="H243" i="7"/>
  <c r="G243" i="7"/>
  <c r="C243" i="7"/>
  <c r="I242" i="7"/>
  <c r="H242" i="7"/>
  <c r="G242" i="7"/>
  <c r="C242" i="7"/>
  <c r="I241" i="7"/>
  <c r="H241" i="7"/>
  <c r="G241" i="7"/>
  <c r="C241" i="7"/>
  <c r="I240" i="7"/>
  <c r="H240" i="7"/>
  <c r="G240" i="7"/>
  <c r="C240" i="7"/>
  <c r="I239" i="7"/>
  <c r="H239" i="7"/>
  <c r="G239" i="7"/>
  <c r="C239" i="7"/>
  <c r="I238" i="7"/>
  <c r="H238" i="7"/>
  <c r="G238" i="7"/>
  <c r="C238" i="7"/>
  <c r="I237" i="7"/>
  <c r="H237" i="7"/>
  <c r="G237" i="7"/>
  <c r="C237" i="7"/>
  <c r="I236" i="7"/>
  <c r="H236" i="7"/>
  <c r="G236" i="7"/>
  <c r="C236" i="7"/>
  <c r="I235" i="7"/>
  <c r="H235" i="7"/>
  <c r="G235" i="7"/>
  <c r="C235" i="7"/>
  <c r="I234" i="7"/>
  <c r="H234" i="7"/>
  <c r="G234" i="7"/>
  <c r="C234" i="7"/>
  <c r="I233" i="7"/>
  <c r="H233" i="7"/>
  <c r="G233" i="7"/>
  <c r="C233" i="7"/>
  <c r="I232" i="7"/>
  <c r="H232" i="7"/>
  <c r="G232" i="7"/>
  <c r="C232" i="7"/>
  <c r="I231" i="7"/>
  <c r="H231" i="7"/>
  <c r="G231" i="7"/>
  <c r="C231" i="7"/>
  <c r="I230" i="7"/>
  <c r="H230" i="7"/>
  <c r="G230" i="7"/>
  <c r="C230" i="7"/>
  <c r="I229" i="7"/>
  <c r="H229" i="7"/>
  <c r="G229" i="7"/>
  <c r="C229" i="7"/>
  <c r="I228" i="7"/>
  <c r="H228" i="7"/>
  <c r="G228" i="7"/>
  <c r="C228" i="7"/>
  <c r="I227" i="7"/>
  <c r="H227" i="7"/>
  <c r="G227" i="7"/>
  <c r="D227" i="7"/>
  <c r="C227" i="7"/>
  <c r="I226" i="7"/>
  <c r="H226" i="7"/>
  <c r="G226" i="7"/>
  <c r="C226" i="7"/>
  <c r="I225" i="7"/>
  <c r="H225" i="7"/>
  <c r="G225" i="7"/>
  <c r="C225" i="7"/>
  <c r="I224" i="7"/>
  <c r="H224" i="7"/>
  <c r="G224" i="7"/>
  <c r="C224" i="7"/>
  <c r="I223" i="7"/>
  <c r="H223" i="7"/>
  <c r="G223" i="7"/>
  <c r="C223" i="7"/>
  <c r="I222" i="7"/>
  <c r="H222" i="7"/>
  <c r="G222" i="7"/>
  <c r="C222" i="7"/>
  <c r="I221" i="7"/>
  <c r="H221" i="7"/>
  <c r="G221" i="7"/>
  <c r="C221" i="7"/>
  <c r="I220" i="7"/>
  <c r="H220" i="7"/>
  <c r="G220" i="7"/>
  <c r="C220" i="7"/>
  <c r="I219" i="7"/>
  <c r="H219" i="7"/>
  <c r="G219" i="7"/>
  <c r="C219" i="7"/>
  <c r="I218" i="7"/>
  <c r="H218" i="7"/>
  <c r="G218" i="7"/>
  <c r="C218" i="7"/>
  <c r="I217" i="7"/>
  <c r="H217" i="7"/>
  <c r="G217" i="7"/>
  <c r="C217" i="7"/>
  <c r="I216" i="7"/>
  <c r="H216" i="7"/>
  <c r="G216" i="7"/>
  <c r="C216" i="7"/>
  <c r="I215" i="7"/>
  <c r="H215" i="7"/>
  <c r="G215" i="7"/>
  <c r="C215" i="7"/>
  <c r="I214" i="7"/>
  <c r="H214" i="7"/>
  <c r="G214" i="7"/>
  <c r="C214" i="7"/>
  <c r="I213" i="7"/>
  <c r="H213" i="7"/>
  <c r="G213" i="7"/>
  <c r="C213" i="7"/>
  <c r="I212" i="7"/>
  <c r="H212" i="7"/>
  <c r="G212" i="7"/>
  <c r="C212" i="7"/>
  <c r="I211" i="7"/>
  <c r="H211" i="7"/>
  <c r="G211" i="7"/>
  <c r="C211" i="7"/>
  <c r="I210" i="7"/>
  <c r="H210" i="7"/>
  <c r="G210" i="7"/>
  <c r="C210" i="7"/>
  <c r="I209" i="7"/>
  <c r="H209" i="7"/>
  <c r="G209" i="7"/>
  <c r="C209" i="7"/>
  <c r="I208" i="7"/>
  <c r="H208" i="7"/>
  <c r="G208" i="7"/>
  <c r="C208" i="7"/>
  <c r="I207" i="7"/>
  <c r="H207" i="7"/>
  <c r="G207" i="7"/>
  <c r="C207" i="7"/>
  <c r="I206" i="7"/>
  <c r="H206" i="7"/>
  <c r="G206" i="7"/>
  <c r="C206" i="7"/>
  <c r="I205" i="7"/>
  <c r="H205" i="7"/>
  <c r="G205" i="7"/>
  <c r="C205" i="7"/>
  <c r="I204" i="7"/>
  <c r="H204" i="7"/>
  <c r="G204" i="7"/>
  <c r="C204" i="7"/>
  <c r="I203" i="7"/>
  <c r="H203" i="7"/>
  <c r="G203" i="7"/>
  <c r="C203" i="7"/>
  <c r="I202" i="7"/>
  <c r="H202" i="7"/>
  <c r="G202" i="7"/>
  <c r="C202" i="7"/>
  <c r="I201" i="7"/>
  <c r="H201" i="7"/>
  <c r="G201" i="7"/>
  <c r="C201" i="7"/>
  <c r="I200" i="7"/>
  <c r="H200" i="7"/>
  <c r="G200" i="7"/>
  <c r="C200" i="7"/>
  <c r="I199" i="7"/>
  <c r="H199" i="7"/>
  <c r="G199" i="7"/>
  <c r="C199" i="7"/>
  <c r="I198" i="7"/>
  <c r="H198" i="7"/>
  <c r="G198" i="7"/>
  <c r="C198" i="7"/>
  <c r="I197" i="7"/>
  <c r="H197" i="7"/>
  <c r="G197" i="7"/>
  <c r="C197" i="7"/>
  <c r="I196" i="7"/>
  <c r="H196" i="7"/>
  <c r="G196" i="7"/>
  <c r="C196" i="7"/>
  <c r="I195" i="7"/>
  <c r="H195" i="7"/>
  <c r="G195" i="7"/>
  <c r="C195" i="7"/>
  <c r="I194" i="7"/>
  <c r="H194" i="7"/>
  <c r="G194" i="7"/>
  <c r="C194" i="7"/>
  <c r="I193" i="7"/>
  <c r="H193" i="7"/>
  <c r="G193" i="7"/>
  <c r="C193" i="7"/>
  <c r="I192" i="7"/>
  <c r="H192" i="7"/>
  <c r="G192" i="7"/>
  <c r="C192" i="7"/>
  <c r="I191" i="7"/>
  <c r="H191" i="7"/>
  <c r="G191" i="7"/>
  <c r="C191" i="7"/>
  <c r="I190" i="7"/>
  <c r="H190" i="7"/>
  <c r="G190" i="7"/>
  <c r="C190" i="7"/>
  <c r="I189" i="7"/>
  <c r="H189" i="7"/>
  <c r="G189" i="7"/>
  <c r="C189" i="7"/>
  <c r="I188" i="7"/>
  <c r="H188" i="7"/>
  <c r="G188" i="7"/>
  <c r="C188" i="7"/>
  <c r="I187" i="7"/>
  <c r="H187" i="7"/>
  <c r="G187" i="7"/>
  <c r="C187" i="7"/>
  <c r="I186" i="7"/>
  <c r="H186" i="7"/>
  <c r="G186" i="7"/>
  <c r="C186" i="7"/>
  <c r="I185" i="7"/>
  <c r="H185" i="7"/>
  <c r="G185" i="7"/>
  <c r="C185" i="7"/>
  <c r="I184" i="7"/>
  <c r="H184" i="7"/>
  <c r="G184" i="7"/>
  <c r="C184" i="7"/>
  <c r="I183" i="7"/>
  <c r="H183" i="7"/>
  <c r="G183" i="7"/>
  <c r="C183" i="7"/>
  <c r="I182" i="7"/>
  <c r="H182" i="7"/>
  <c r="G182" i="7"/>
  <c r="C182" i="7"/>
  <c r="I181" i="7"/>
  <c r="H181" i="7"/>
  <c r="G181" i="7"/>
  <c r="C181" i="7"/>
  <c r="I180" i="7"/>
  <c r="H180" i="7"/>
  <c r="G180" i="7"/>
  <c r="C180" i="7"/>
  <c r="I179" i="7"/>
  <c r="H179" i="7"/>
  <c r="G179" i="7"/>
  <c r="C179" i="7"/>
  <c r="I178" i="7"/>
  <c r="H178" i="7"/>
  <c r="G178" i="7"/>
  <c r="C178" i="7"/>
  <c r="I177" i="7"/>
  <c r="H177" i="7"/>
  <c r="G177" i="7"/>
  <c r="C177" i="7"/>
  <c r="I176" i="7"/>
  <c r="H176" i="7"/>
  <c r="G176" i="7"/>
  <c r="C176" i="7"/>
  <c r="I175" i="7"/>
  <c r="H175" i="7"/>
  <c r="G175" i="7"/>
  <c r="C175" i="7"/>
  <c r="I174" i="7"/>
  <c r="H174" i="7"/>
  <c r="G174" i="7"/>
  <c r="C174" i="7"/>
  <c r="I173" i="7"/>
  <c r="H173" i="7"/>
  <c r="G173" i="7"/>
  <c r="C173" i="7"/>
  <c r="I172" i="7"/>
  <c r="H172" i="7"/>
  <c r="G172" i="7"/>
  <c r="C172" i="7"/>
  <c r="I171" i="7"/>
  <c r="H171" i="7"/>
  <c r="G171" i="7"/>
  <c r="C171" i="7"/>
  <c r="I170" i="7"/>
  <c r="H170" i="7"/>
  <c r="G170" i="7"/>
  <c r="C170" i="7"/>
  <c r="I169" i="7"/>
  <c r="H169" i="7"/>
  <c r="G169" i="7"/>
  <c r="C169" i="7"/>
  <c r="I168" i="7"/>
  <c r="H168" i="7"/>
  <c r="G168" i="7"/>
  <c r="C168" i="7"/>
  <c r="I167" i="7"/>
  <c r="H167" i="7"/>
  <c r="G167" i="7"/>
  <c r="C167" i="7"/>
  <c r="I166" i="7"/>
  <c r="H166" i="7"/>
  <c r="G166" i="7"/>
  <c r="C166" i="7"/>
  <c r="I165" i="7"/>
  <c r="H165" i="7"/>
  <c r="G165" i="7"/>
  <c r="C165" i="7"/>
  <c r="I164" i="7"/>
  <c r="H164" i="7"/>
  <c r="G164" i="7"/>
  <c r="C164" i="7"/>
  <c r="I163" i="7"/>
  <c r="H163" i="7"/>
  <c r="G163" i="7"/>
  <c r="C163" i="7"/>
  <c r="I162" i="7"/>
  <c r="H162" i="7"/>
  <c r="G162" i="7"/>
  <c r="C162" i="7"/>
  <c r="I161" i="7"/>
  <c r="H161" i="7"/>
  <c r="G161" i="7"/>
  <c r="C161" i="7"/>
  <c r="I160" i="7"/>
  <c r="H160" i="7"/>
  <c r="G160" i="7"/>
  <c r="C160" i="7"/>
  <c r="I159" i="7"/>
  <c r="H159" i="7"/>
  <c r="G159" i="7"/>
  <c r="C159" i="7"/>
  <c r="I158" i="7"/>
  <c r="H158" i="7"/>
  <c r="G158" i="7"/>
  <c r="C158" i="7"/>
  <c r="I157" i="7"/>
  <c r="H157" i="7"/>
  <c r="G157" i="7"/>
  <c r="C157" i="7"/>
  <c r="I156" i="7"/>
  <c r="H156" i="7"/>
  <c r="G156" i="7"/>
  <c r="C156" i="7"/>
  <c r="I155" i="7"/>
  <c r="H155" i="7"/>
  <c r="G155" i="7"/>
  <c r="C155" i="7"/>
  <c r="I154" i="7"/>
  <c r="H154" i="7"/>
  <c r="G154" i="7"/>
  <c r="C154" i="7"/>
  <c r="I153" i="7"/>
  <c r="H153" i="7"/>
  <c r="G153" i="7"/>
  <c r="C153" i="7"/>
  <c r="I152" i="7"/>
  <c r="H152" i="7"/>
  <c r="G152" i="7"/>
  <c r="C152" i="7"/>
  <c r="I151" i="7"/>
  <c r="H151" i="7"/>
  <c r="G151" i="7"/>
  <c r="C151" i="7"/>
  <c r="I150" i="7"/>
  <c r="H150" i="7"/>
  <c r="G150" i="7"/>
  <c r="C150" i="7"/>
  <c r="I149" i="7"/>
  <c r="H149" i="7"/>
  <c r="G149" i="7"/>
  <c r="C149" i="7"/>
  <c r="I148" i="7"/>
  <c r="H148" i="7"/>
  <c r="G148" i="7"/>
  <c r="C148" i="7"/>
  <c r="I147" i="7"/>
  <c r="H147" i="7"/>
  <c r="G147" i="7"/>
  <c r="C147" i="7"/>
  <c r="I146" i="7"/>
  <c r="H146" i="7"/>
  <c r="G146" i="7"/>
  <c r="C146" i="7"/>
  <c r="I145" i="7"/>
  <c r="H145" i="7"/>
  <c r="G145" i="7"/>
  <c r="C145" i="7"/>
  <c r="I144" i="7"/>
  <c r="H144" i="7"/>
  <c r="G144" i="7"/>
  <c r="C144" i="7"/>
  <c r="I143" i="7"/>
  <c r="H143" i="7"/>
  <c r="G143" i="7"/>
  <c r="C143" i="7"/>
  <c r="I142" i="7"/>
  <c r="H142" i="7"/>
  <c r="G142" i="7"/>
  <c r="C142" i="7"/>
  <c r="I141" i="7"/>
  <c r="H141" i="7"/>
  <c r="G141" i="7"/>
  <c r="C141" i="7"/>
  <c r="I140" i="7"/>
  <c r="H140" i="7"/>
  <c r="G140" i="7"/>
  <c r="C140" i="7"/>
  <c r="I139" i="7"/>
  <c r="H139" i="7"/>
  <c r="G139" i="7"/>
  <c r="C139" i="7"/>
  <c r="I138" i="7"/>
  <c r="H138" i="7"/>
  <c r="G138" i="7"/>
  <c r="C138" i="7"/>
  <c r="I137" i="7"/>
  <c r="H137" i="7"/>
  <c r="G137" i="7"/>
  <c r="C137" i="7"/>
  <c r="I136" i="7"/>
  <c r="H136" i="7"/>
  <c r="G136" i="7"/>
  <c r="E136" i="7"/>
  <c r="C136" i="7"/>
  <c r="I135" i="7"/>
  <c r="H135" i="7"/>
  <c r="G135" i="7"/>
  <c r="C135" i="7"/>
  <c r="I134" i="7"/>
  <c r="H134" i="7"/>
  <c r="G134" i="7"/>
  <c r="C134" i="7"/>
  <c r="I133" i="7"/>
  <c r="H133" i="7"/>
  <c r="G133" i="7"/>
  <c r="C133" i="7"/>
  <c r="I132" i="7"/>
  <c r="H132" i="7"/>
  <c r="G132" i="7"/>
  <c r="C132" i="7"/>
  <c r="I131" i="7"/>
  <c r="H131" i="7"/>
  <c r="G131" i="7"/>
  <c r="C131" i="7"/>
  <c r="I130" i="7"/>
  <c r="H130" i="7"/>
  <c r="G130" i="7"/>
  <c r="C130" i="7"/>
  <c r="I129" i="7"/>
  <c r="H129" i="7"/>
  <c r="G129" i="7"/>
  <c r="C129" i="7"/>
  <c r="I128" i="7"/>
  <c r="H128" i="7"/>
  <c r="G128" i="7"/>
  <c r="C128" i="7"/>
  <c r="I127" i="7"/>
  <c r="H127" i="7"/>
  <c r="G127" i="7"/>
  <c r="C127" i="7"/>
  <c r="I126" i="7"/>
  <c r="H126" i="7"/>
  <c r="G126" i="7"/>
  <c r="C126" i="7"/>
  <c r="I125" i="7"/>
  <c r="H125" i="7"/>
  <c r="G125" i="7"/>
  <c r="C125" i="7"/>
  <c r="I124" i="7"/>
  <c r="H124" i="7"/>
  <c r="G124" i="7"/>
  <c r="C124" i="7"/>
  <c r="I123" i="7"/>
  <c r="H123" i="7"/>
  <c r="G123" i="7"/>
  <c r="C123" i="7"/>
  <c r="I122" i="7"/>
  <c r="H122" i="7"/>
  <c r="G122" i="7"/>
  <c r="C122" i="7"/>
  <c r="I121" i="7"/>
  <c r="H121" i="7"/>
  <c r="G121" i="7"/>
  <c r="C121" i="7"/>
  <c r="I120" i="7"/>
  <c r="H120" i="7"/>
  <c r="G120" i="7"/>
  <c r="C120" i="7"/>
  <c r="I119" i="7"/>
  <c r="H119" i="7"/>
  <c r="G119" i="7"/>
  <c r="C119" i="7"/>
  <c r="I118" i="7"/>
  <c r="H118" i="7"/>
  <c r="G118" i="7"/>
  <c r="C118" i="7"/>
  <c r="I117" i="7"/>
  <c r="H117" i="7"/>
  <c r="G117" i="7"/>
  <c r="C117" i="7"/>
  <c r="I116" i="7"/>
  <c r="H116" i="7"/>
  <c r="G116" i="7"/>
  <c r="C116" i="7"/>
  <c r="I115" i="7"/>
  <c r="H115" i="7"/>
  <c r="G115" i="7"/>
  <c r="C115" i="7"/>
  <c r="I114" i="7"/>
  <c r="H114" i="7"/>
  <c r="G114" i="7"/>
  <c r="C114" i="7"/>
  <c r="I113" i="7"/>
  <c r="H113" i="7"/>
  <c r="G113" i="7"/>
  <c r="C113" i="7"/>
  <c r="I112" i="7"/>
  <c r="H112" i="7"/>
  <c r="G112" i="7"/>
  <c r="C112" i="7"/>
  <c r="I111" i="7"/>
  <c r="H111" i="7"/>
  <c r="G111" i="7"/>
  <c r="C111" i="7"/>
  <c r="I110" i="7"/>
  <c r="H110" i="7"/>
  <c r="G110" i="7"/>
  <c r="C110" i="7"/>
  <c r="I109" i="7"/>
  <c r="H109" i="7"/>
  <c r="G109" i="7"/>
  <c r="C109" i="7"/>
  <c r="I108" i="7"/>
  <c r="H108" i="7"/>
  <c r="G108" i="7"/>
  <c r="C108" i="7"/>
  <c r="I107" i="7"/>
  <c r="H107" i="7"/>
  <c r="G107" i="7"/>
  <c r="C107" i="7"/>
  <c r="I106" i="7"/>
  <c r="H106" i="7"/>
  <c r="G106" i="7"/>
  <c r="C106" i="7"/>
  <c r="I105" i="7"/>
  <c r="H105" i="7"/>
  <c r="G105" i="7"/>
  <c r="C105" i="7"/>
  <c r="I104" i="7"/>
  <c r="H104" i="7"/>
  <c r="G104" i="7"/>
  <c r="C104" i="7"/>
  <c r="I103" i="7"/>
  <c r="H103" i="7"/>
  <c r="G103" i="7"/>
  <c r="C103" i="7"/>
  <c r="I102" i="7"/>
  <c r="H102" i="7"/>
  <c r="G102" i="7"/>
  <c r="C102" i="7"/>
  <c r="I101" i="7"/>
  <c r="H101" i="7"/>
  <c r="G101" i="7"/>
  <c r="C101" i="7"/>
  <c r="I100" i="7"/>
  <c r="H100" i="7"/>
  <c r="G100" i="7"/>
  <c r="C100" i="7"/>
  <c r="I99" i="7"/>
  <c r="H99" i="7"/>
  <c r="G99" i="7"/>
  <c r="C99" i="7"/>
  <c r="I98" i="7"/>
  <c r="H98" i="7"/>
  <c r="G98" i="7"/>
  <c r="C98" i="7"/>
  <c r="I97" i="7"/>
  <c r="H97" i="7"/>
  <c r="G97" i="7"/>
  <c r="C97" i="7"/>
  <c r="I96" i="7"/>
  <c r="H96" i="7"/>
  <c r="G96" i="7"/>
  <c r="C96" i="7"/>
  <c r="I95" i="7"/>
  <c r="H95" i="7"/>
  <c r="G95" i="7"/>
  <c r="C95" i="7"/>
  <c r="I94" i="7"/>
  <c r="H94" i="7"/>
  <c r="G94" i="7"/>
  <c r="C94" i="7"/>
  <c r="I93" i="7"/>
  <c r="H93" i="7"/>
  <c r="G93" i="7"/>
  <c r="C93" i="7"/>
  <c r="I92" i="7"/>
  <c r="H92" i="7"/>
  <c r="G92" i="7"/>
  <c r="C92" i="7"/>
  <c r="I91" i="7"/>
  <c r="H91" i="7"/>
  <c r="G91" i="7"/>
  <c r="C91" i="7"/>
  <c r="I90" i="7"/>
  <c r="H90" i="7"/>
  <c r="G90" i="7"/>
  <c r="C90" i="7"/>
  <c r="I89" i="7"/>
  <c r="H89" i="7"/>
  <c r="G89" i="7"/>
  <c r="C89" i="7"/>
  <c r="I88" i="7"/>
  <c r="H88" i="7"/>
  <c r="G88" i="7"/>
  <c r="C88" i="7"/>
  <c r="I87" i="7"/>
  <c r="H87" i="7"/>
  <c r="G87" i="7"/>
  <c r="C87" i="7"/>
  <c r="I86" i="7"/>
  <c r="H86" i="7"/>
  <c r="G86" i="7"/>
  <c r="C86" i="7"/>
  <c r="I85" i="7"/>
  <c r="H85" i="7"/>
  <c r="G85" i="7"/>
  <c r="C85" i="7"/>
  <c r="I84" i="7"/>
  <c r="H84" i="7"/>
  <c r="G84" i="7"/>
  <c r="C84" i="7"/>
  <c r="I83" i="7"/>
  <c r="H83" i="7"/>
  <c r="G83" i="7"/>
  <c r="C83" i="7"/>
  <c r="I82" i="7"/>
  <c r="H82" i="7"/>
  <c r="G82" i="7"/>
  <c r="C82" i="7"/>
  <c r="I81" i="7"/>
  <c r="H81" i="7"/>
  <c r="G81" i="7"/>
  <c r="C81" i="7"/>
  <c r="I80" i="7"/>
  <c r="H80" i="7"/>
  <c r="G80" i="7"/>
  <c r="C80" i="7"/>
  <c r="I79" i="7"/>
  <c r="H79" i="7"/>
  <c r="G79" i="7"/>
  <c r="C79" i="7"/>
  <c r="I78" i="7"/>
  <c r="H78" i="7"/>
  <c r="G78" i="7"/>
  <c r="C78" i="7"/>
  <c r="I77" i="7"/>
  <c r="H77" i="7"/>
  <c r="G77" i="7"/>
  <c r="C77" i="7"/>
  <c r="I76" i="7"/>
  <c r="H76" i="7"/>
  <c r="G76" i="7"/>
  <c r="C76" i="7"/>
  <c r="I75" i="7"/>
  <c r="H75" i="7"/>
  <c r="G75" i="7"/>
  <c r="C75" i="7"/>
  <c r="I74" i="7"/>
  <c r="H74" i="7"/>
  <c r="G74" i="7"/>
  <c r="C74" i="7"/>
  <c r="I73" i="7"/>
  <c r="H73" i="7"/>
  <c r="G73" i="7"/>
  <c r="C73" i="7"/>
  <c r="I72" i="7"/>
  <c r="H72" i="7"/>
  <c r="G72" i="7"/>
  <c r="C72" i="7"/>
  <c r="I71" i="7"/>
  <c r="H71" i="7"/>
  <c r="G71" i="7"/>
  <c r="C71" i="7"/>
  <c r="I70" i="7"/>
  <c r="H70" i="7"/>
  <c r="G70" i="7"/>
  <c r="C70" i="7"/>
  <c r="I69" i="7"/>
  <c r="H69" i="7"/>
  <c r="G69" i="7"/>
  <c r="C69" i="7"/>
  <c r="I68" i="7"/>
  <c r="H68" i="7"/>
  <c r="G68" i="7"/>
  <c r="C68" i="7"/>
  <c r="I67" i="7"/>
  <c r="H67" i="7"/>
  <c r="G67" i="7"/>
  <c r="C67" i="7"/>
  <c r="I66" i="7"/>
  <c r="H66" i="7"/>
  <c r="G66" i="7"/>
  <c r="C66" i="7"/>
  <c r="I65" i="7"/>
  <c r="H65" i="7"/>
  <c r="G65" i="7"/>
  <c r="C65" i="7"/>
  <c r="I64" i="7"/>
  <c r="H64" i="7"/>
  <c r="G64" i="7"/>
  <c r="C64" i="7"/>
  <c r="I63" i="7"/>
  <c r="H63" i="7"/>
  <c r="G63" i="7"/>
  <c r="C63" i="7"/>
  <c r="I62" i="7"/>
  <c r="H62" i="7"/>
  <c r="G62" i="7"/>
  <c r="C62" i="7"/>
  <c r="I61" i="7"/>
  <c r="H61" i="7"/>
  <c r="G61" i="7"/>
  <c r="C61" i="7"/>
  <c r="I60" i="7"/>
  <c r="H60" i="7"/>
  <c r="G60" i="7"/>
  <c r="C60" i="7"/>
  <c r="I59" i="7"/>
  <c r="H59" i="7"/>
  <c r="G59" i="7"/>
  <c r="C59" i="7"/>
  <c r="I58" i="7"/>
  <c r="H58" i="7"/>
  <c r="G58" i="7"/>
  <c r="C58" i="7"/>
  <c r="I57" i="7"/>
  <c r="H57" i="7"/>
  <c r="G57" i="7"/>
  <c r="C57" i="7"/>
  <c r="I56" i="7"/>
  <c r="H56" i="7"/>
  <c r="G56" i="7"/>
  <c r="C56" i="7"/>
  <c r="I55" i="7"/>
  <c r="H55" i="7"/>
  <c r="G55" i="7"/>
  <c r="C55" i="7"/>
  <c r="I54" i="7"/>
  <c r="H54" i="7"/>
  <c r="G54" i="7"/>
  <c r="C54" i="7"/>
  <c r="I53" i="7"/>
  <c r="H53" i="7"/>
  <c r="G53" i="7"/>
  <c r="C53" i="7"/>
  <c r="I52" i="7"/>
  <c r="H52" i="7"/>
  <c r="G52" i="7"/>
  <c r="C52" i="7"/>
  <c r="I51" i="7"/>
  <c r="H51" i="7"/>
  <c r="G51" i="7"/>
  <c r="C51" i="7"/>
  <c r="I50" i="7"/>
  <c r="H50" i="7"/>
  <c r="G50" i="7"/>
  <c r="C50" i="7"/>
  <c r="I49" i="7"/>
  <c r="H49" i="7"/>
  <c r="G49" i="7"/>
  <c r="C49" i="7"/>
  <c r="I48" i="7"/>
  <c r="H48" i="7"/>
  <c r="G48" i="7"/>
  <c r="C48" i="7"/>
  <c r="I47" i="7"/>
  <c r="H47" i="7"/>
  <c r="G47" i="7"/>
  <c r="C47" i="7"/>
  <c r="I46" i="7"/>
  <c r="H46" i="7"/>
  <c r="G46" i="7"/>
  <c r="C46" i="7"/>
  <c r="I45" i="7"/>
  <c r="H45" i="7"/>
  <c r="G45" i="7"/>
  <c r="C45" i="7"/>
  <c r="I44" i="7"/>
  <c r="H44" i="7"/>
  <c r="G44" i="7"/>
  <c r="C44" i="7"/>
  <c r="I43" i="7"/>
  <c r="H43" i="7"/>
  <c r="G43" i="7"/>
  <c r="C43" i="7"/>
  <c r="I42" i="7"/>
  <c r="H42" i="7"/>
  <c r="G42" i="7"/>
  <c r="C42" i="7"/>
  <c r="I41" i="7"/>
  <c r="H41" i="7"/>
  <c r="G41" i="7"/>
  <c r="C41" i="7"/>
  <c r="I40" i="7"/>
  <c r="H40" i="7"/>
  <c r="G40" i="7"/>
  <c r="C40" i="7"/>
  <c r="I39" i="7"/>
  <c r="H39" i="7"/>
  <c r="G39" i="7"/>
  <c r="C39" i="7"/>
  <c r="I38" i="7"/>
  <c r="H38" i="7"/>
  <c r="G38" i="7"/>
  <c r="C38" i="7"/>
  <c r="I37" i="7"/>
  <c r="H37" i="7"/>
  <c r="G37" i="7"/>
  <c r="C37" i="7"/>
  <c r="I36" i="7"/>
  <c r="H36" i="7"/>
  <c r="G36" i="7"/>
  <c r="C36" i="7"/>
  <c r="I35" i="7"/>
  <c r="H35" i="7"/>
  <c r="G35" i="7"/>
  <c r="C35" i="7"/>
  <c r="I34" i="7"/>
  <c r="H34" i="7"/>
  <c r="G34" i="7"/>
  <c r="C34" i="7"/>
  <c r="I33" i="7"/>
  <c r="H33" i="7"/>
  <c r="G33" i="7"/>
  <c r="C33" i="7"/>
  <c r="I32" i="7"/>
  <c r="H32" i="7"/>
  <c r="G32" i="7"/>
  <c r="C32" i="7"/>
  <c r="I31" i="7"/>
  <c r="H31" i="7"/>
  <c r="G31" i="7"/>
  <c r="C31" i="7"/>
  <c r="I30" i="7"/>
  <c r="H30" i="7"/>
  <c r="G30" i="7"/>
  <c r="C30" i="7"/>
  <c r="I29" i="7"/>
  <c r="H29" i="7"/>
  <c r="G29" i="7"/>
  <c r="C29" i="7"/>
  <c r="I28" i="7"/>
  <c r="H28" i="7"/>
  <c r="G28" i="7"/>
  <c r="C28" i="7"/>
  <c r="I27" i="7"/>
  <c r="H27" i="7"/>
  <c r="G27" i="7"/>
  <c r="C27" i="7"/>
  <c r="I26" i="7"/>
  <c r="H26" i="7"/>
  <c r="G26" i="7"/>
  <c r="C26" i="7"/>
  <c r="I25" i="7"/>
  <c r="H25" i="7"/>
  <c r="G25" i="7"/>
  <c r="C25" i="7"/>
  <c r="I24" i="7"/>
  <c r="H24" i="7"/>
  <c r="G24" i="7"/>
  <c r="C24" i="7"/>
  <c r="I23" i="7"/>
  <c r="H23" i="7"/>
  <c r="G23" i="7"/>
  <c r="C23" i="7"/>
  <c r="I22" i="7"/>
  <c r="H22" i="7"/>
  <c r="G22" i="7"/>
  <c r="C22" i="7"/>
  <c r="I21" i="7"/>
  <c r="H21" i="7"/>
  <c r="G21" i="7"/>
  <c r="C21" i="7"/>
  <c r="I20" i="7"/>
  <c r="H20" i="7"/>
  <c r="G20" i="7"/>
  <c r="C20" i="7"/>
  <c r="I19" i="7"/>
  <c r="H19" i="7"/>
  <c r="G19" i="7"/>
  <c r="C19" i="7"/>
  <c r="I18" i="7"/>
  <c r="H18" i="7"/>
  <c r="G18" i="7"/>
  <c r="C18" i="7"/>
  <c r="I17" i="7"/>
  <c r="H17" i="7"/>
  <c r="G17" i="7"/>
  <c r="C17" i="7"/>
  <c r="I16" i="7"/>
  <c r="H16" i="7"/>
  <c r="G16" i="7"/>
  <c r="C16" i="7"/>
  <c r="I15" i="7"/>
  <c r="H15" i="7"/>
  <c r="G15" i="7"/>
  <c r="C15" i="7"/>
  <c r="I14" i="7"/>
  <c r="H14" i="7"/>
  <c r="G14" i="7"/>
  <c r="C14" i="7"/>
  <c r="I13" i="7"/>
  <c r="H13" i="7"/>
  <c r="G13" i="7"/>
  <c r="C13" i="7"/>
  <c r="I12" i="7"/>
  <c r="H12" i="7"/>
  <c r="G12" i="7"/>
  <c r="C12" i="7"/>
  <c r="I11" i="7"/>
  <c r="H11" i="7"/>
  <c r="G11" i="7"/>
  <c r="C11" i="7"/>
  <c r="I10" i="7"/>
  <c r="H10" i="7"/>
  <c r="G10" i="7"/>
  <c r="C10" i="7"/>
  <c r="I9" i="7"/>
  <c r="H9" i="7"/>
  <c r="G9" i="7"/>
  <c r="C9" i="7"/>
  <c r="I8" i="7"/>
  <c r="H8" i="7"/>
  <c r="G8" i="7"/>
  <c r="C8" i="7"/>
  <c r="I6" i="7"/>
  <c r="H6" i="7"/>
  <c r="G6" i="7"/>
  <c r="C6" i="7"/>
  <c r="I5" i="7"/>
  <c r="H5" i="7"/>
  <c r="G5" i="7"/>
  <c r="A14" i="4"/>
  <c r="A5" i="4"/>
  <c r="A3" i="2"/>
  <c r="J3" i="2" s="1"/>
  <c r="J6" i="2"/>
  <c r="K6" i="2" s="1"/>
  <c r="B35" i="7" s="1"/>
  <c r="E370" i="7"/>
  <c r="F368" i="7"/>
  <c r="E367" i="7"/>
  <c r="D366" i="7"/>
  <c r="D365" i="7"/>
  <c r="E357" i="7"/>
  <c r="F355" i="7"/>
  <c r="D354" i="7"/>
  <c r="E353" i="7"/>
  <c r="F350" i="7"/>
  <c r="D348" i="7"/>
  <c r="E343" i="7"/>
  <c r="F340" i="7"/>
  <c r="E285" i="7"/>
  <c r="E287" i="7"/>
  <c r="F292" i="7"/>
  <c r="E298" i="7"/>
  <c r="F299" i="7"/>
  <c r="D301" i="7"/>
  <c r="F303" i="7"/>
  <c r="D305" i="7"/>
  <c r="E306" i="7"/>
  <c r="F306" i="7"/>
  <c r="F307" i="7"/>
  <c r="E310" i="7"/>
  <c r="F310" i="7"/>
  <c r="D248" i="7"/>
  <c r="F222" i="7"/>
  <c r="D223" i="7"/>
  <c r="D224" i="7"/>
  <c r="F230" i="7"/>
  <c r="D231" i="7"/>
  <c r="F233" i="7"/>
  <c r="E236" i="7"/>
  <c r="E237" i="7"/>
  <c r="D240" i="7"/>
  <c r="D244" i="7"/>
  <c r="E248" i="7"/>
  <c r="D159" i="7"/>
  <c r="E161" i="7"/>
  <c r="F161" i="7"/>
  <c r="D166" i="7"/>
  <c r="D167" i="7"/>
  <c r="E168" i="7"/>
  <c r="D171" i="7"/>
  <c r="F172" i="7"/>
  <c r="F174" i="7"/>
  <c r="D175" i="7"/>
  <c r="E176" i="7"/>
  <c r="F176" i="7"/>
  <c r="F177" i="7"/>
  <c r="E180" i="7"/>
  <c r="F180" i="7"/>
  <c r="F182" i="7"/>
  <c r="E183" i="7"/>
  <c r="F184" i="7"/>
  <c r="F185" i="7"/>
  <c r="D187" i="7"/>
  <c r="F126" i="7"/>
  <c r="E126" i="7"/>
  <c r="D121" i="7"/>
  <c r="D120" i="7"/>
  <c r="D99" i="7"/>
  <c r="E98" i="7"/>
  <c r="F65" i="7"/>
  <c r="F59" i="7"/>
  <c r="F54" i="7"/>
  <c r="E54" i="7"/>
  <c r="D52" i="7"/>
  <c r="D51" i="7"/>
  <c r="F47" i="7"/>
  <c r="D47" i="7"/>
  <c r="D43" i="7"/>
  <c r="E41" i="7"/>
  <c r="F38" i="7"/>
  <c r="A5" i="7"/>
  <c r="J196" i="2"/>
  <c r="J197" i="2" s="1"/>
  <c r="A196" i="2"/>
  <c r="J158" i="2"/>
  <c r="A280" i="7" s="1"/>
  <c r="A158" i="2"/>
  <c r="J120" i="2"/>
  <c r="J121" i="2" s="1"/>
  <c r="K121" i="2" s="1"/>
  <c r="B220" i="7" s="1"/>
  <c r="A120" i="2"/>
  <c r="A121" i="2" s="1"/>
  <c r="J82" i="2"/>
  <c r="A82" i="2"/>
  <c r="J44" i="2"/>
  <c r="K44" i="2" s="1"/>
  <c r="B96" i="7" s="1"/>
  <c r="A44" i="2"/>
  <c r="A45" i="2" s="1"/>
  <c r="B45" i="2" s="1"/>
  <c r="B67" i="7" s="1"/>
  <c r="A7" i="2"/>
  <c r="B7" i="2" s="1"/>
  <c r="B6" i="7" s="1"/>
  <c r="B6" i="2"/>
  <c r="B5" i="7" s="1"/>
  <c r="J17" i="4"/>
  <c r="E336" i="7"/>
  <c r="E334" i="7"/>
  <c r="D333" i="7"/>
  <c r="E330" i="7"/>
  <c r="D330" i="7"/>
  <c r="D329" i="7"/>
  <c r="F327" i="7"/>
  <c r="E326" i="7"/>
  <c r="F324" i="7"/>
  <c r="F323" i="7"/>
  <c r="F322" i="7"/>
  <c r="E322" i="7"/>
  <c r="D321" i="7"/>
  <c r="F319" i="7"/>
  <c r="F315" i="7"/>
  <c r="E314" i="7"/>
  <c r="F313" i="7"/>
  <c r="D313" i="7"/>
  <c r="E278" i="7"/>
  <c r="F277" i="7"/>
  <c r="E276" i="7"/>
  <c r="F275" i="7"/>
  <c r="E274" i="7"/>
  <c r="D273" i="7"/>
  <c r="F271" i="7"/>
  <c r="F269" i="7"/>
  <c r="E268" i="7"/>
  <c r="D267" i="7"/>
  <c r="E266" i="7"/>
  <c r="D265" i="7"/>
  <c r="F263" i="7"/>
  <c r="E262" i="7"/>
  <c r="F259" i="7"/>
  <c r="D259" i="7"/>
  <c r="E256" i="7"/>
  <c r="E255" i="7"/>
  <c r="E254" i="7"/>
  <c r="D253" i="7"/>
  <c r="F218" i="7"/>
  <c r="E215" i="7"/>
  <c r="E213" i="7"/>
  <c r="D208" i="7"/>
  <c r="F203" i="7"/>
  <c r="F202" i="7"/>
  <c r="F201" i="7"/>
  <c r="E201" i="7"/>
  <c r="D196" i="7"/>
  <c r="F194" i="7"/>
  <c r="D191" i="7"/>
  <c r="F190" i="7"/>
  <c r="D157" i="7"/>
  <c r="D151" i="7"/>
  <c r="F149" i="7"/>
  <c r="F146" i="7"/>
  <c r="F145" i="7"/>
  <c r="D144" i="7"/>
  <c r="E140" i="7"/>
  <c r="F139" i="7"/>
  <c r="D137" i="7"/>
  <c r="F133" i="7"/>
  <c r="E132" i="7"/>
  <c r="E129" i="7"/>
  <c r="E95" i="7"/>
  <c r="F92" i="7"/>
  <c r="F88" i="7"/>
  <c r="E88" i="7"/>
  <c r="D88" i="7"/>
  <c r="F84" i="7"/>
  <c r="E84" i="7"/>
  <c r="D80" i="7"/>
  <c r="D79" i="7"/>
  <c r="F77" i="7"/>
  <c r="D72" i="7"/>
  <c r="F66" i="7"/>
  <c r="D66" i="7"/>
  <c r="D31" i="7"/>
  <c r="F28" i="7"/>
  <c r="D23" i="7"/>
  <c r="F17" i="7"/>
  <c r="F13" i="7"/>
  <c r="D10" i="7"/>
  <c r="D311" i="7"/>
  <c r="F98" i="7"/>
  <c r="F280" i="7"/>
  <c r="D147" i="7"/>
  <c r="E280" i="7"/>
  <c r="E127" i="7"/>
  <c r="E66" i="7"/>
  <c r="F188" i="7"/>
  <c r="F130" i="7"/>
  <c r="E320" i="7"/>
  <c r="D221" i="7"/>
  <c r="E191" i="7"/>
  <c r="D161" i="7"/>
  <c r="F129" i="7"/>
  <c r="D129" i="7"/>
  <c r="E96" i="7"/>
  <c r="E35" i="7"/>
  <c r="E114" i="2" l="1"/>
  <c r="E9" i="4" s="1"/>
  <c r="N9" i="4" s="1"/>
  <c r="E152" i="2"/>
  <c r="E11" i="4" s="1"/>
  <c r="N11" i="4" s="1"/>
  <c r="M227" i="2"/>
  <c r="F113" i="2"/>
  <c r="M76" i="2"/>
  <c r="D8" i="4" s="1"/>
  <c r="M8" i="4" s="1"/>
  <c r="J7" i="2"/>
  <c r="K7" i="2" s="1"/>
  <c r="B36" i="7" s="1"/>
  <c r="N227" i="2"/>
  <c r="D151" i="2"/>
  <c r="D345" i="7"/>
  <c r="N75" i="2"/>
  <c r="O152" i="2"/>
  <c r="F12" i="4" s="1"/>
  <c r="O12" i="4" s="1"/>
  <c r="F128" i="7"/>
  <c r="D190" i="2"/>
  <c r="D13" i="4" s="1"/>
  <c r="M13" i="4" s="1"/>
  <c r="F228" i="2"/>
  <c r="F15" i="4" s="1"/>
  <c r="D113" i="2"/>
  <c r="D114" i="2"/>
  <c r="D9" i="4" s="1"/>
  <c r="M9" i="4" s="1"/>
  <c r="M228" i="2"/>
  <c r="D16" i="4" s="1"/>
  <c r="M16" i="4" s="1"/>
  <c r="D189" i="2"/>
  <c r="A79" i="2"/>
  <c r="A41" i="2"/>
  <c r="A193" i="2"/>
  <c r="J193" i="2"/>
  <c r="J155" i="2"/>
  <c r="A117" i="2"/>
  <c r="J117" i="2"/>
  <c r="A155" i="2"/>
  <c r="E227" i="2"/>
  <c r="O189" i="2"/>
  <c r="M152" i="2"/>
  <c r="D12" i="4" s="1"/>
  <c r="M12" i="4" s="1"/>
  <c r="M189" i="2"/>
  <c r="O75" i="2"/>
  <c r="N37" i="2"/>
  <c r="O37" i="2"/>
  <c r="O38" i="2"/>
  <c r="F6" i="4" s="1"/>
  <c r="O6" i="4" s="1"/>
  <c r="D76" i="2"/>
  <c r="D7" i="4" s="1"/>
  <c r="M7" i="4" s="1"/>
  <c r="F76" i="2"/>
  <c r="F7" i="4" s="1"/>
  <c r="O7" i="4" s="1"/>
  <c r="D75" i="2"/>
  <c r="E75" i="2"/>
  <c r="F75" i="2"/>
  <c r="F70" i="7"/>
  <c r="N38" i="2"/>
  <c r="E6" i="4" s="1"/>
  <c r="N6" i="4" s="1"/>
  <c r="M38" i="2"/>
  <c r="D6" i="4" s="1"/>
  <c r="M6" i="4" s="1"/>
  <c r="M37" i="2"/>
  <c r="N114" i="2"/>
  <c r="E10" i="4" s="1"/>
  <c r="N10" i="4" s="1"/>
  <c r="M114" i="2"/>
  <c r="D10" i="4" s="1"/>
  <c r="M10" i="4" s="1"/>
  <c r="F151" i="2"/>
  <c r="E151" i="2"/>
  <c r="O151" i="2"/>
  <c r="E190" i="2"/>
  <c r="E13" i="4" s="1"/>
  <c r="N13" i="4" s="1"/>
  <c r="E189" i="2"/>
  <c r="F190" i="2"/>
  <c r="F13" i="4" s="1"/>
  <c r="O13" i="4" s="1"/>
  <c r="N190" i="2"/>
  <c r="E14" i="4" s="1"/>
  <c r="N14" i="4" s="1"/>
  <c r="F227" i="2"/>
  <c r="F99" i="7"/>
  <c r="O76" i="2"/>
  <c r="F8" i="4" s="1"/>
  <c r="O8" i="4" s="1"/>
  <c r="E113" i="2"/>
  <c r="D152" i="2"/>
  <c r="D11" i="4" s="1"/>
  <c r="M11" i="4" s="1"/>
  <c r="N151" i="2"/>
  <c r="F189" i="2"/>
  <c r="D280" i="7"/>
  <c r="N189" i="2"/>
  <c r="E338" i="7"/>
  <c r="D15" i="8" s="1"/>
  <c r="F142" i="7"/>
  <c r="F114" i="2"/>
  <c r="F9" i="4" s="1"/>
  <c r="O9" i="4" s="1"/>
  <c r="N113" i="2"/>
  <c r="M113" i="2"/>
  <c r="N152" i="2"/>
  <c r="E12" i="4" s="1"/>
  <c r="N12" i="4" s="1"/>
  <c r="O190" i="2"/>
  <c r="F14" i="4" s="1"/>
  <c r="O14" i="4" s="1"/>
  <c r="O228" i="2"/>
  <c r="F16" i="4" s="1"/>
  <c r="O16" i="4" s="1"/>
  <c r="M190" i="2"/>
  <c r="D14" i="4" s="1"/>
  <c r="M14" i="4" s="1"/>
  <c r="E76" i="2"/>
  <c r="E7" i="4" s="1"/>
  <c r="N7" i="4" s="1"/>
  <c r="M75" i="2"/>
  <c r="O113" i="2"/>
  <c r="M151" i="2"/>
  <c r="O227" i="2"/>
  <c r="N228" i="2"/>
  <c r="E16" i="4" s="1"/>
  <c r="N16" i="4" s="1"/>
  <c r="F152" i="2"/>
  <c r="F11" i="4" s="1"/>
  <c r="O11" i="4" s="1"/>
  <c r="O114" i="2"/>
  <c r="F10" i="4" s="1"/>
  <c r="O10" i="4" s="1"/>
  <c r="N76" i="2"/>
  <c r="E8" i="4" s="1"/>
  <c r="N8" i="4" s="1"/>
  <c r="D227" i="2"/>
  <c r="F37" i="2"/>
  <c r="F38" i="2"/>
  <c r="F5" i="4" s="1"/>
  <c r="O5" i="4" s="1"/>
  <c r="D37" i="2"/>
  <c r="D38" i="2"/>
  <c r="D5" i="4" s="1"/>
  <c r="M5" i="4" s="1"/>
  <c r="E37" i="2"/>
  <c r="E38" i="2"/>
  <c r="E5" i="4" s="1"/>
  <c r="N5" i="4" s="1"/>
  <c r="A189" i="7"/>
  <c r="A122" i="2"/>
  <c r="A190" i="7" s="1"/>
  <c r="A35" i="7"/>
  <c r="A36" i="7"/>
  <c r="B121" i="2"/>
  <c r="B189" i="7" s="1"/>
  <c r="J8" i="2"/>
  <c r="A37" i="7" s="1"/>
  <c r="J41" i="2"/>
  <c r="J79" i="2"/>
  <c r="K158" i="2"/>
  <c r="B280" i="7" s="1"/>
  <c r="J45" i="2"/>
  <c r="J46" i="2" s="1"/>
  <c r="A6" i="7"/>
  <c r="A8" i="2"/>
  <c r="A7" i="7" s="1"/>
  <c r="C17" i="8"/>
  <c r="G17" i="4"/>
  <c r="G18" i="4"/>
  <c r="H18" i="4"/>
  <c r="H17" i="4"/>
  <c r="I18" i="4"/>
  <c r="I17" i="4"/>
  <c r="E228" i="2"/>
  <c r="E15" i="4" s="1"/>
  <c r="E15" i="8"/>
  <c r="H15" i="8"/>
  <c r="G15" i="8"/>
  <c r="C15" i="8"/>
  <c r="L15" i="4"/>
  <c r="L17" i="4" s="1"/>
  <c r="C18" i="4" s="1"/>
  <c r="C17" i="4"/>
  <c r="O15" i="4"/>
  <c r="J17" i="8"/>
  <c r="E17" i="8"/>
  <c r="D339" i="7"/>
  <c r="G17" i="8"/>
  <c r="D17" i="8"/>
  <c r="F17" i="8"/>
  <c r="I17" i="8"/>
  <c r="H17" i="8"/>
  <c r="D228" i="2"/>
  <c r="D15" i="4" s="1"/>
  <c r="K120" i="2"/>
  <c r="B219" i="7" s="1"/>
  <c r="A96" i="7"/>
  <c r="J122" i="2"/>
  <c r="A220" i="7"/>
  <c r="A219" i="7"/>
  <c r="K197" i="2"/>
  <c r="B341" i="7" s="1"/>
  <c r="A341" i="7"/>
  <c r="J198" i="2"/>
  <c r="B82" i="2"/>
  <c r="B127" i="7" s="1"/>
  <c r="A127" i="7"/>
  <c r="A83" i="2"/>
  <c r="B158" i="2"/>
  <c r="B249" i="7" s="1"/>
  <c r="A159" i="2"/>
  <c r="A249" i="7"/>
  <c r="J83" i="2"/>
  <c r="A158" i="7"/>
  <c r="K82" i="2"/>
  <c r="B158" i="7" s="1"/>
  <c r="A67" i="7"/>
  <c r="A46" i="2"/>
  <c r="B44" i="2"/>
  <c r="B66" i="7" s="1"/>
  <c r="A66" i="7"/>
  <c r="B120" i="2"/>
  <c r="B188" i="7" s="1"/>
  <c r="A188" i="7"/>
  <c r="A311" i="7"/>
  <c r="B196" i="2"/>
  <c r="B311" i="7" s="1"/>
  <c r="A197" i="2"/>
  <c r="K196" i="2"/>
  <c r="B340" i="7" s="1"/>
  <c r="A340" i="7"/>
  <c r="J159" i="2"/>
  <c r="J16" i="8" l="1"/>
  <c r="K45" i="2"/>
  <c r="B97" i="7" s="1"/>
  <c r="F15" i="8"/>
  <c r="I15" i="8"/>
  <c r="G16" i="8"/>
  <c r="J15" i="8"/>
  <c r="F16" i="8"/>
  <c r="C16" i="8"/>
  <c r="I16" i="8"/>
  <c r="E16" i="8"/>
  <c r="H16" i="8"/>
  <c r="D16" i="8"/>
  <c r="A97" i="7"/>
  <c r="B122" i="2"/>
  <c r="B190" i="7" s="1"/>
  <c r="O17" i="4"/>
  <c r="F18" i="4" s="1"/>
  <c r="A123" i="2"/>
  <c r="B123" i="2" s="1"/>
  <c r="B191" i="7" s="1"/>
  <c r="F17" i="4"/>
  <c r="B8" i="2"/>
  <c r="B7" i="7" s="1"/>
  <c r="J9" i="2"/>
  <c r="K8" i="2"/>
  <c r="B37" i="7" s="1"/>
  <c r="A9" i="2"/>
  <c r="A10" i="2" s="1"/>
  <c r="N15" i="4"/>
  <c r="N17" i="4" s="1"/>
  <c r="E18" i="4" s="1"/>
  <c r="E17" i="4"/>
  <c r="G14" i="8"/>
  <c r="C14" i="8"/>
  <c r="F14" i="8"/>
  <c r="I14" i="8"/>
  <c r="D14" i="8"/>
  <c r="E14" i="8"/>
  <c r="H14" i="8"/>
  <c r="J14" i="8"/>
  <c r="D17" i="4"/>
  <c r="M15" i="4"/>
  <c r="M17" i="4" s="1"/>
  <c r="D18" i="4" s="1"/>
  <c r="J123" i="2"/>
  <c r="K122" i="2"/>
  <c r="B221" i="7" s="1"/>
  <c r="A221" i="7"/>
  <c r="K83" i="2"/>
  <c r="B159" i="7" s="1"/>
  <c r="J84" i="2"/>
  <c r="A159" i="7"/>
  <c r="A250" i="7"/>
  <c r="B159" i="2"/>
  <c r="B250" i="7" s="1"/>
  <c r="A160" i="2"/>
  <c r="A198" i="2"/>
  <c r="A312" i="7"/>
  <c r="B197" i="2"/>
  <c r="B312" i="7" s="1"/>
  <c r="A342" i="7"/>
  <c r="J199" i="2"/>
  <c r="K198" i="2"/>
  <c r="B342" i="7" s="1"/>
  <c r="A281" i="7"/>
  <c r="J160" i="2"/>
  <c r="K159" i="2"/>
  <c r="B281" i="7" s="1"/>
  <c r="K46" i="2"/>
  <c r="B98" i="7" s="1"/>
  <c r="J47" i="2"/>
  <c r="A98" i="7"/>
  <c r="A68" i="7"/>
  <c r="B46" i="2"/>
  <c r="B68" i="7" s="1"/>
  <c r="A47" i="2"/>
  <c r="A128" i="7"/>
  <c r="B83" i="2"/>
  <c r="B128" i="7" s="1"/>
  <c r="A84" i="2"/>
  <c r="A8" i="7" l="1"/>
  <c r="A124" i="2"/>
  <c r="A191" i="7"/>
  <c r="B9" i="2"/>
  <c r="B8" i="7" s="1"/>
  <c r="K9" i="2"/>
  <c r="B38" i="7" s="1"/>
  <c r="A38" i="7"/>
  <c r="J10" i="2"/>
  <c r="A222" i="7"/>
  <c r="K123" i="2"/>
  <c r="B222" i="7" s="1"/>
  <c r="J124" i="2"/>
  <c r="A343" i="7"/>
  <c r="J200" i="2"/>
  <c r="K199" i="2"/>
  <c r="B343" i="7" s="1"/>
  <c r="A9" i="7"/>
  <c r="B10" i="2"/>
  <c r="B9" i="7" s="1"/>
  <c r="A11" i="2"/>
  <c r="A282" i="7"/>
  <c r="K160" i="2"/>
  <c r="B282" i="7" s="1"/>
  <c r="J161" i="2"/>
  <c r="A69" i="7"/>
  <c r="A48" i="2"/>
  <c r="B47" i="2"/>
  <c r="B69" i="7" s="1"/>
  <c r="K47" i="2"/>
  <c r="B99" i="7" s="1"/>
  <c r="A99" i="7"/>
  <c r="J48" i="2"/>
  <c r="A313" i="7"/>
  <c r="B198" i="2"/>
  <c r="B313" i="7" s="1"/>
  <c r="A199" i="2"/>
  <c r="B84" i="2"/>
  <c r="B129" i="7" s="1"/>
  <c r="A85" i="2"/>
  <c r="A129" i="7"/>
  <c r="A251" i="7"/>
  <c r="A161" i="2"/>
  <c r="B160" i="2"/>
  <c r="B251" i="7" s="1"/>
  <c r="A160" i="7"/>
  <c r="J85" i="2"/>
  <c r="K84" i="2"/>
  <c r="B160" i="7" s="1"/>
  <c r="A125" i="2" l="1"/>
  <c r="B124" i="2"/>
  <c r="B192" i="7" s="1"/>
  <c r="A192" i="7"/>
  <c r="K10" i="2"/>
  <c r="B39" i="7" s="1"/>
  <c r="A39" i="7"/>
  <c r="J11" i="2"/>
  <c r="A223" i="7"/>
  <c r="K124" i="2"/>
  <c r="B223" i="7" s="1"/>
  <c r="J125" i="2"/>
  <c r="A252" i="7"/>
  <c r="B161" i="2"/>
  <c r="B252" i="7" s="1"/>
  <c r="A162" i="2"/>
  <c r="A283" i="7"/>
  <c r="K161" i="2"/>
  <c r="B283" i="7" s="1"/>
  <c r="J162" i="2"/>
  <c r="K85" i="2"/>
  <c r="B161" i="7" s="1"/>
  <c r="A161" i="7"/>
  <c r="J86" i="2"/>
  <c r="A314" i="7"/>
  <c r="B199" i="2"/>
  <c r="B314" i="7" s="1"/>
  <c r="A200" i="2"/>
  <c r="A10" i="7"/>
  <c r="A12" i="2"/>
  <c r="B11" i="2"/>
  <c r="B10" i="7" s="1"/>
  <c r="A344" i="7"/>
  <c r="K200" i="2"/>
  <c r="B344" i="7" s="1"/>
  <c r="J201" i="2"/>
  <c r="A130" i="7"/>
  <c r="A86" i="2"/>
  <c r="B85" i="2"/>
  <c r="B130" i="7" s="1"/>
  <c r="A100" i="7"/>
  <c r="K48" i="2"/>
  <c r="B100" i="7" s="1"/>
  <c r="J49" i="2"/>
  <c r="A70" i="7"/>
  <c r="B48" i="2"/>
  <c r="B70" i="7" s="1"/>
  <c r="A49" i="2"/>
  <c r="A126" i="2" l="1"/>
  <c r="B125" i="2"/>
  <c r="B193" i="7" s="1"/>
  <c r="A193" i="7"/>
  <c r="K11" i="2"/>
  <c r="B40" i="7" s="1"/>
  <c r="A40" i="7"/>
  <c r="J12" i="2"/>
  <c r="A224" i="7"/>
  <c r="K125" i="2"/>
  <c r="B224" i="7" s="1"/>
  <c r="J126" i="2"/>
  <c r="A71" i="7"/>
  <c r="B49" i="2"/>
  <c r="B71" i="7" s="1"/>
  <c r="A50" i="2"/>
  <c r="A162" i="7"/>
  <c r="K86" i="2"/>
  <c r="B162" i="7" s="1"/>
  <c r="J87" i="2"/>
  <c r="A345" i="7"/>
  <c r="K201" i="2"/>
  <c r="B345" i="7" s="1"/>
  <c r="J202" i="2"/>
  <c r="A11" i="7"/>
  <c r="B12" i="2"/>
  <c r="B11" i="7" s="1"/>
  <c r="A13" i="2"/>
  <c r="A201" i="2"/>
  <c r="B200" i="2"/>
  <c r="B315" i="7" s="1"/>
  <c r="A315" i="7"/>
  <c r="A253" i="7"/>
  <c r="B162" i="2"/>
  <c r="B253" i="7" s="1"/>
  <c r="A163" i="2"/>
  <c r="J50" i="2"/>
  <c r="A101" i="7"/>
  <c r="K49" i="2"/>
  <c r="B101" i="7" s="1"/>
  <c r="A131" i="7"/>
  <c r="A87" i="2"/>
  <c r="B86" i="2"/>
  <c r="B131" i="7" s="1"/>
  <c r="A284" i="7"/>
  <c r="K162" i="2"/>
  <c r="B284" i="7" s="1"/>
  <c r="J163" i="2"/>
  <c r="B126" i="2" l="1"/>
  <c r="B194" i="7" s="1"/>
  <c r="A127" i="2"/>
  <c r="A194" i="7"/>
  <c r="K12" i="2"/>
  <c r="B41" i="7" s="1"/>
  <c r="J13" i="2"/>
  <c r="A41" i="7"/>
  <c r="K126" i="2"/>
  <c r="B225" i="7" s="1"/>
  <c r="A225" i="7"/>
  <c r="J127" i="2"/>
  <c r="A316" i="7"/>
  <c r="B201" i="2"/>
  <c r="B316" i="7" s="1"/>
  <c r="A202" i="2"/>
  <c r="A346" i="7"/>
  <c r="K202" i="2"/>
  <c r="B346" i="7" s="1"/>
  <c r="J203" i="2"/>
  <c r="A12" i="7"/>
  <c r="B13" i="2"/>
  <c r="B12" i="7" s="1"/>
  <c r="A14" i="2"/>
  <c r="A72" i="7"/>
  <c r="B50" i="2"/>
  <c r="B72" i="7" s="1"/>
  <c r="A51" i="2"/>
  <c r="A132" i="7"/>
  <c r="A88" i="2"/>
  <c r="B87" i="2"/>
  <c r="B132" i="7" s="1"/>
  <c r="A102" i="7"/>
  <c r="K50" i="2"/>
  <c r="B102" i="7" s="1"/>
  <c r="J51" i="2"/>
  <c r="A285" i="7"/>
  <c r="K163" i="2"/>
  <c r="B285" i="7" s="1"/>
  <c r="J164" i="2"/>
  <c r="A254" i="7"/>
  <c r="A164" i="2"/>
  <c r="B163" i="2"/>
  <c r="B254" i="7" s="1"/>
  <c r="A163" i="7"/>
  <c r="K87" i="2"/>
  <c r="B163" i="7" s="1"/>
  <c r="J88" i="2"/>
  <c r="A195" i="7" l="1"/>
  <c r="A128" i="2"/>
  <c r="B127" i="2"/>
  <c r="B195" i="7" s="1"/>
  <c r="A42" i="7"/>
  <c r="J14" i="2"/>
  <c r="K13" i="2"/>
  <c r="B42" i="7" s="1"/>
  <c r="A226" i="7"/>
  <c r="K127" i="2"/>
  <c r="B226" i="7" s="1"/>
  <c r="J128" i="2"/>
  <c r="A103" i="7"/>
  <c r="J52" i="2"/>
  <c r="K51" i="2"/>
  <c r="B103" i="7" s="1"/>
  <c r="B88" i="2"/>
  <c r="B133" i="7" s="1"/>
  <c r="A89" i="2"/>
  <c r="A133" i="7"/>
  <c r="A13" i="7"/>
  <c r="A15" i="2"/>
  <c r="B14" i="2"/>
  <c r="B13" i="7" s="1"/>
  <c r="K164" i="2"/>
  <c r="B286" i="7" s="1"/>
  <c r="J165" i="2"/>
  <c r="A286" i="7"/>
  <c r="A73" i="7"/>
  <c r="B51" i="2"/>
  <c r="B73" i="7" s="1"/>
  <c r="A52" i="2"/>
  <c r="A317" i="7"/>
  <c r="B202" i="2"/>
  <c r="B317" i="7" s="1"/>
  <c r="A203" i="2"/>
  <c r="A347" i="7"/>
  <c r="K203" i="2"/>
  <c r="B347" i="7" s="1"/>
  <c r="J204" i="2"/>
  <c r="A164" i="7"/>
  <c r="J89" i="2"/>
  <c r="K88" i="2"/>
  <c r="B164" i="7" s="1"/>
  <c r="A255" i="7"/>
  <c r="A165" i="2"/>
  <c r="B164" i="2"/>
  <c r="B255" i="7" s="1"/>
  <c r="A196" i="7" l="1"/>
  <c r="A129" i="2"/>
  <c r="B128" i="2"/>
  <c r="B196" i="7" s="1"/>
  <c r="A43" i="7"/>
  <c r="J15" i="2"/>
  <c r="K14" i="2"/>
  <c r="B43" i="7" s="1"/>
  <c r="A227" i="7"/>
  <c r="K128" i="2"/>
  <c r="B227" i="7" s="1"/>
  <c r="J129" i="2"/>
  <c r="A348" i="7"/>
  <c r="K204" i="2"/>
  <c r="B348" i="7" s="1"/>
  <c r="J205" i="2"/>
  <c r="A134" i="7"/>
  <c r="A90" i="2"/>
  <c r="B89" i="2"/>
  <c r="B134" i="7" s="1"/>
  <c r="A14" i="7"/>
  <c r="A16" i="2"/>
  <c r="B15" i="2"/>
  <c r="B14" i="7" s="1"/>
  <c r="A165" i="7"/>
  <c r="K89" i="2"/>
  <c r="B165" i="7" s="1"/>
  <c r="J90" i="2"/>
  <c r="A74" i="7"/>
  <c r="B52" i="2"/>
  <c r="B74" i="7" s="1"/>
  <c r="A53" i="2"/>
  <c r="A287" i="7"/>
  <c r="J166" i="2"/>
  <c r="K165" i="2"/>
  <c r="B287" i="7" s="1"/>
  <c r="A256" i="7"/>
  <c r="A166" i="2"/>
  <c r="B165" i="2"/>
  <c r="B256" i="7" s="1"/>
  <c r="A318" i="7"/>
  <c r="A204" i="2"/>
  <c r="B203" i="2"/>
  <c r="B318" i="7" s="1"/>
  <c r="A104" i="7"/>
  <c r="K52" i="2"/>
  <c r="B104" i="7" s="1"/>
  <c r="J53" i="2"/>
  <c r="B129" i="2" l="1"/>
  <c r="B197" i="7" s="1"/>
  <c r="A130" i="2"/>
  <c r="A197" i="7"/>
  <c r="A44" i="7"/>
  <c r="K15" i="2"/>
  <c r="B44" i="7" s="1"/>
  <c r="J16" i="2"/>
  <c r="A228" i="7"/>
  <c r="K129" i="2"/>
  <c r="B228" i="7" s="1"/>
  <c r="J130" i="2"/>
  <c r="A105" i="7"/>
  <c r="K53" i="2"/>
  <c r="B105" i="7" s="1"/>
  <c r="J54" i="2"/>
  <c r="B204" i="2"/>
  <c r="B319" i="7" s="1"/>
  <c r="A205" i="2"/>
  <c r="A319" i="7"/>
  <c r="A75" i="7"/>
  <c r="B53" i="2"/>
  <c r="B75" i="7" s="1"/>
  <c r="A54" i="2"/>
  <c r="A135" i="7"/>
  <c r="B90" i="2"/>
  <c r="B135" i="7" s="1"/>
  <c r="A91" i="2"/>
  <c r="A288" i="7"/>
  <c r="J167" i="2"/>
  <c r="K166" i="2"/>
  <c r="B288" i="7" s="1"/>
  <c r="A15" i="7"/>
  <c r="B16" i="2"/>
  <c r="B15" i="7" s="1"/>
  <c r="A17" i="2"/>
  <c r="A349" i="7"/>
  <c r="J206" i="2"/>
  <c r="K205" i="2"/>
  <c r="B349" i="7" s="1"/>
  <c r="A257" i="7"/>
  <c r="B166" i="2"/>
  <c r="B257" i="7" s="1"/>
  <c r="A167" i="2"/>
  <c r="A166" i="7"/>
  <c r="J91" i="2"/>
  <c r="K90" i="2"/>
  <c r="B166" i="7" s="1"/>
  <c r="A198" i="7" l="1"/>
  <c r="A131" i="2"/>
  <c r="B130" i="2"/>
  <c r="B198" i="7" s="1"/>
  <c r="J17" i="2"/>
  <c r="A45" i="7"/>
  <c r="K16" i="2"/>
  <c r="B45" i="7" s="1"/>
  <c r="A229" i="7"/>
  <c r="K130" i="2"/>
  <c r="B229" i="7" s="1"/>
  <c r="J131" i="2"/>
  <c r="A16" i="7"/>
  <c r="B17" i="2"/>
  <c r="B16" i="7" s="1"/>
  <c r="A18" i="2"/>
  <c r="A136" i="7"/>
  <c r="B91" i="2"/>
  <c r="B136" i="7" s="1"/>
  <c r="A92" i="2"/>
  <c r="A167" i="7"/>
  <c r="K91" i="2"/>
  <c r="B167" i="7" s="1"/>
  <c r="J92" i="2"/>
  <c r="A106" i="7"/>
  <c r="J55" i="2"/>
  <c r="K54" i="2"/>
  <c r="B106" i="7" s="1"/>
  <c r="K206" i="2"/>
  <c r="B350" i="7" s="1"/>
  <c r="A350" i="7"/>
  <c r="J207" i="2"/>
  <c r="A258" i="7"/>
  <c r="A168" i="2"/>
  <c r="B167" i="2"/>
  <c r="B258" i="7" s="1"/>
  <c r="A289" i="7"/>
  <c r="K167" i="2"/>
  <c r="B289" i="7" s="1"/>
  <c r="J168" i="2"/>
  <c r="A76" i="7"/>
  <c r="A55" i="2"/>
  <c r="B54" i="2"/>
  <c r="B76" i="7" s="1"/>
  <c r="A320" i="7"/>
  <c r="B205" i="2"/>
  <c r="B320" i="7" s="1"/>
  <c r="A206" i="2"/>
  <c r="A132" i="2" l="1"/>
  <c r="B131" i="2"/>
  <c r="B199" i="7" s="1"/>
  <c r="A199" i="7"/>
  <c r="J18" i="2"/>
  <c r="A46" i="7"/>
  <c r="K17" i="2"/>
  <c r="B46" i="7" s="1"/>
  <c r="A230" i="7"/>
  <c r="K131" i="2"/>
  <c r="B230" i="7" s="1"/>
  <c r="J132" i="2"/>
  <c r="A259" i="7"/>
  <c r="B168" i="2"/>
  <c r="B259" i="7" s="1"/>
  <c r="A169" i="2"/>
  <c r="A290" i="7"/>
  <c r="J169" i="2"/>
  <c r="K168" i="2"/>
  <c r="B290" i="7" s="1"/>
  <c r="A107" i="7"/>
  <c r="J56" i="2"/>
  <c r="K55" i="2"/>
  <c r="B107" i="7" s="1"/>
  <c r="A17" i="7"/>
  <c r="B18" i="2"/>
  <c r="B17" i="7" s="1"/>
  <c r="A19" i="2"/>
  <c r="A351" i="7"/>
  <c r="K207" i="2"/>
  <c r="B351" i="7" s="1"/>
  <c r="J208" i="2"/>
  <c r="B92" i="2"/>
  <c r="B137" i="7" s="1"/>
  <c r="A93" i="2"/>
  <c r="A137" i="7"/>
  <c r="B206" i="2"/>
  <c r="B321" i="7" s="1"/>
  <c r="A207" i="2"/>
  <c r="A321" i="7"/>
  <c r="B55" i="2"/>
  <c r="B77" i="7" s="1"/>
  <c r="A77" i="7"/>
  <c r="A56" i="2"/>
  <c r="A168" i="7"/>
  <c r="J93" i="2"/>
  <c r="K92" i="2"/>
  <c r="B168" i="7" s="1"/>
  <c r="A200" i="7" l="1"/>
  <c r="B132" i="2"/>
  <c r="B200" i="7" s="1"/>
  <c r="A133" i="2"/>
  <c r="A47" i="7"/>
  <c r="K18" i="2"/>
  <c r="B47" i="7" s="1"/>
  <c r="J19" i="2"/>
  <c r="A231" i="7"/>
  <c r="J133" i="2"/>
  <c r="K132" i="2"/>
  <c r="B231" i="7" s="1"/>
  <c r="A260" i="7"/>
  <c r="B169" i="2"/>
  <c r="B260" i="7" s="1"/>
  <c r="A170" i="2"/>
  <c r="A352" i="7"/>
  <c r="J209" i="2"/>
  <c r="K208" i="2"/>
  <c r="B352" i="7" s="1"/>
  <c r="A169" i="7"/>
  <c r="J94" i="2"/>
  <c r="K93" i="2"/>
  <c r="B169" i="7" s="1"/>
  <c r="A138" i="7"/>
  <c r="B93" i="2"/>
  <c r="B138" i="7" s="1"/>
  <c r="A94" i="2"/>
  <c r="A18" i="7"/>
  <c r="A20" i="2"/>
  <c r="B19" i="2"/>
  <c r="B18" i="7" s="1"/>
  <c r="A108" i="7"/>
  <c r="J57" i="2"/>
  <c r="K56" i="2"/>
  <c r="B108" i="7" s="1"/>
  <c r="A78" i="7"/>
  <c r="B56" i="2"/>
  <c r="B78" i="7" s="1"/>
  <c r="A57" i="2"/>
  <c r="A322" i="7"/>
  <c r="A208" i="2"/>
  <c r="B207" i="2"/>
  <c r="B322" i="7" s="1"/>
  <c r="A291" i="7"/>
  <c r="K169" i="2"/>
  <c r="B291" i="7" s="1"/>
  <c r="J170" i="2"/>
  <c r="B133" i="2" l="1"/>
  <c r="B201" i="7" s="1"/>
  <c r="A134" i="2"/>
  <c r="A201" i="7"/>
  <c r="J20" i="2"/>
  <c r="K19" i="2"/>
  <c r="B48" i="7" s="1"/>
  <c r="A48" i="7"/>
  <c r="A232" i="7"/>
  <c r="K133" i="2"/>
  <c r="B232" i="7" s="1"/>
  <c r="J134" i="2"/>
  <c r="A19" i="7"/>
  <c r="B20" i="2"/>
  <c r="B19" i="7" s="1"/>
  <c r="A21" i="2"/>
  <c r="A79" i="7"/>
  <c r="B57" i="2"/>
  <c r="B79" i="7" s="1"/>
  <c r="A58" i="2"/>
  <c r="A109" i="7"/>
  <c r="J58" i="2"/>
  <c r="K57" i="2"/>
  <c r="B109" i="7" s="1"/>
  <c r="B170" i="2"/>
  <c r="B261" i="7" s="1"/>
  <c r="A171" i="2"/>
  <c r="A261" i="7"/>
  <c r="A292" i="7"/>
  <c r="J171" i="2"/>
  <c r="K170" i="2"/>
  <c r="B292" i="7" s="1"/>
  <c r="A139" i="7"/>
  <c r="B94" i="2"/>
  <c r="B139" i="7" s="1"/>
  <c r="A95" i="2"/>
  <c r="A170" i="7"/>
  <c r="K94" i="2"/>
  <c r="B170" i="7" s="1"/>
  <c r="J95" i="2"/>
  <c r="A323" i="7"/>
  <c r="A209" i="2"/>
  <c r="B208" i="2"/>
  <c r="B323" i="7" s="1"/>
  <c r="A353" i="7"/>
  <c r="K209" i="2"/>
  <c r="B353" i="7" s="1"/>
  <c r="J210" i="2"/>
  <c r="B134" i="2" l="1"/>
  <c r="B202" i="7" s="1"/>
  <c r="A202" i="7"/>
  <c r="A135" i="2"/>
  <c r="A49" i="7"/>
  <c r="J21" i="2"/>
  <c r="K20" i="2"/>
  <c r="B49" i="7" s="1"/>
  <c r="J135" i="2"/>
  <c r="A233" i="7"/>
  <c r="K134" i="2"/>
  <c r="B233" i="7" s="1"/>
  <c r="A80" i="7"/>
  <c r="B58" i="2"/>
  <c r="B80" i="7" s="1"/>
  <c r="A59" i="2"/>
  <c r="A171" i="7"/>
  <c r="K95" i="2"/>
  <c r="B171" i="7" s="1"/>
  <c r="J96" i="2"/>
  <c r="A20" i="7"/>
  <c r="B21" i="2"/>
  <c r="B20" i="7" s="1"/>
  <c r="A22" i="2"/>
  <c r="A110" i="7"/>
  <c r="J59" i="2"/>
  <c r="K58" i="2"/>
  <c r="B110" i="7" s="1"/>
  <c r="A354" i="7"/>
  <c r="J211" i="2"/>
  <c r="K210" i="2"/>
  <c r="B354" i="7" s="1"/>
  <c r="A324" i="7"/>
  <c r="A210" i="2"/>
  <c r="B209" i="2"/>
  <c r="B324" i="7" s="1"/>
  <c r="A96" i="2"/>
  <c r="B95" i="2"/>
  <c r="B140" i="7" s="1"/>
  <c r="A140" i="7"/>
  <c r="A293" i="7"/>
  <c r="K171" i="2"/>
  <c r="B293" i="7" s="1"/>
  <c r="J172" i="2"/>
  <c r="A262" i="7"/>
  <c r="B171" i="2"/>
  <c r="B262" i="7" s="1"/>
  <c r="A172" i="2"/>
  <c r="A203" i="7" l="1"/>
  <c r="B135" i="2"/>
  <c r="B203" i="7" s="1"/>
  <c r="A136" i="2"/>
  <c r="A50" i="7"/>
  <c r="K21" i="2"/>
  <c r="B50" i="7" s="1"/>
  <c r="J22" i="2"/>
  <c r="A234" i="7"/>
  <c r="J136" i="2"/>
  <c r="K135" i="2"/>
  <c r="B234" i="7" s="1"/>
  <c r="A21" i="7"/>
  <c r="B22" i="2"/>
  <c r="B21" i="7" s="1"/>
  <c r="A23" i="2"/>
  <c r="A355" i="7"/>
  <c r="J212" i="2"/>
  <c r="K211" i="2"/>
  <c r="B355" i="7" s="1"/>
  <c r="A81" i="7"/>
  <c r="A60" i="2"/>
  <c r="B59" i="2"/>
  <c r="B81" i="7" s="1"/>
  <c r="A263" i="7"/>
  <c r="B172" i="2"/>
  <c r="B263" i="7" s="1"/>
  <c r="A173" i="2"/>
  <c r="A325" i="7"/>
  <c r="B210" i="2"/>
  <c r="B325" i="7" s="1"/>
  <c r="A211" i="2"/>
  <c r="J97" i="2"/>
  <c r="K96" i="2"/>
  <c r="B172" i="7" s="1"/>
  <c r="A172" i="7"/>
  <c r="A141" i="7"/>
  <c r="A97" i="2"/>
  <c r="B96" i="2"/>
  <c r="B141" i="7" s="1"/>
  <c r="A294" i="7"/>
  <c r="J173" i="2"/>
  <c r="K172" i="2"/>
  <c r="B294" i="7" s="1"/>
  <c r="A111" i="7"/>
  <c r="K59" i="2"/>
  <c r="B111" i="7" s="1"/>
  <c r="J60" i="2"/>
  <c r="A204" i="7" l="1"/>
  <c r="A137" i="2"/>
  <c r="B136" i="2"/>
  <c r="B204" i="7" s="1"/>
  <c r="J23" i="2"/>
  <c r="A51" i="7"/>
  <c r="K22" i="2"/>
  <c r="B51" i="7" s="1"/>
  <c r="A235" i="7"/>
  <c r="J137" i="2"/>
  <c r="K136" i="2"/>
  <c r="B235" i="7" s="1"/>
  <c r="A142" i="7"/>
  <c r="A98" i="2"/>
  <c r="B97" i="2"/>
  <c r="B142" i="7" s="1"/>
  <c r="A173" i="7"/>
  <c r="K97" i="2"/>
  <c r="B173" i="7" s="1"/>
  <c r="J98" i="2"/>
  <c r="A264" i="7"/>
  <c r="A174" i="2"/>
  <c r="B173" i="2"/>
  <c r="B264" i="7" s="1"/>
  <c r="A82" i="7"/>
  <c r="B60" i="2"/>
  <c r="B82" i="7" s="1"/>
  <c r="A61" i="2"/>
  <c r="A24" i="2"/>
  <c r="B23" i="2"/>
  <c r="B22" i="7" s="1"/>
  <c r="A22" i="7"/>
  <c r="K212" i="2"/>
  <c r="B356" i="7" s="1"/>
  <c r="J213" i="2"/>
  <c r="A356" i="7"/>
  <c r="A112" i="7"/>
  <c r="J61" i="2"/>
  <c r="K60" i="2"/>
  <c r="B112" i="7" s="1"/>
  <c r="A295" i="7"/>
  <c r="K173" i="2"/>
  <c r="B295" i="7" s="1"/>
  <c r="J174" i="2"/>
  <c r="A326" i="7"/>
  <c r="A212" i="2"/>
  <c r="B211" i="2"/>
  <c r="B326" i="7" s="1"/>
  <c r="A138" i="2" l="1"/>
  <c r="A205" i="7"/>
  <c r="B137" i="2"/>
  <c r="B205" i="7" s="1"/>
  <c r="K23" i="2"/>
  <c r="B52" i="7" s="1"/>
  <c r="J24" i="2"/>
  <c r="A52" i="7"/>
  <c r="J138" i="2"/>
  <c r="K137" i="2"/>
  <c r="B236" i="7" s="1"/>
  <c r="A236" i="7"/>
  <c r="A327" i="7"/>
  <c r="B212" i="2"/>
  <c r="B327" i="7" s="1"/>
  <c r="A213" i="2"/>
  <c r="K98" i="2"/>
  <c r="B174" i="7" s="1"/>
  <c r="J99" i="2"/>
  <c r="A174" i="7"/>
  <c r="A143" i="7"/>
  <c r="B98" i="2"/>
  <c r="B143" i="7" s="1"/>
  <c r="A99" i="2"/>
  <c r="J214" i="2"/>
  <c r="A357" i="7"/>
  <c r="K213" i="2"/>
  <c r="B357" i="7" s="1"/>
  <c r="A23" i="7"/>
  <c r="A25" i="2"/>
  <c r="B24" i="2"/>
  <c r="B23" i="7" s="1"/>
  <c r="A296" i="7"/>
  <c r="K174" i="2"/>
  <c r="B296" i="7" s="1"/>
  <c r="J175" i="2"/>
  <c r="K61" i="2"/>
  <c r="B113" i="7" s="1"/>
  <c r="A113" i="7"/>
  <c r="J62" i="2"/>
  <c r="A83" i="7"/>
  <c r="A62" i="2"/>
  <c r="B61" i="2"/>
  <c r="B83" i="7" s="1"/>
  <c r="A265" i="7"/>
  <c r="A175" i="2"/>
  <c r="B174" i="2"/>
  <c r="B265" i="7" s="1"/>
  <c r="A206" i="7" l="1"/>
  <c r="B138" i="2"/>
  <c r="B206" i="7" s="1"/>
  <c r="A139" i="2"/>
  <c r="K24" i="2"/>
  <c r="B53" i="7" s="1"/>
  <c r="J25" i="2"/>
  <c r="A53" i="7"/>
  <c r="K138" i="2"/>
  <c r="B237" i="7" s="1"/>
  <c r="A237" i="7"/>
  <c r="J139" i="2"/>
  <c r="A266" i="7"/>
  <c r="A176" i="2"/>
  <c r="B175" i="2"/>
  <c r="B266" i="7" s="1"/>
  <c r="K175" i="2"/>
  <c r="B297" i="7" s="1"/>
  <c r="A297" i="7"/>
  <c r="J176" i="2"/>
  <c r="A144" i="7"/>
  <c r="A100" i="2"/>
  <c r="B99" i="2"/>
  <c r="B144" i="7" s="1"/>
  <c r="A175" i="7"/>
  <c r="J100" i="2"/>
  <c r="K99" i="2"/>
  <c r="B175" i="7" s="1"/>
  <c r="J63" i="2"/>
  <c r="K62" i="2"/>
  <c r="B114" i="7" s="1"/>
  <c r="A114" i="7"/>
  <c r="A214" i="2"/>
  <c r="A328" i="7"/>
  <c r="B213" i="2"/>
  <c r="B328" i="7" s="1"/>
  <c r="A63" i="2"/>
  <c r="A84" i="7"/>
  <c r="B62" i="2"/>
  <c r="B84" i="7" s="1"/>
  <c r="A24" i="7"/>
  <c r="B25" i="2"/>
  <c r="B24" i="7" s="1"/>
  <c r="A26" i="2"/>
  <c r="A358" i="7"/>
  <c r="J215" i="2"/>
  <c r="K214" i="2"/>
  <c r="B358" i="7" s="1"/>
  <c r="A207" i="7" l="1"/>
  <c r="A140" i="2"/>
  <c r="B139" i="2"/>
  <c r="B207" i="7" s="1"/>
  <c r="J26" i="2"/>
  <c r="A54" i="7"/>
  <c r="K25" i="2"/>
  <c r="B54" i="7" s="1"/>
  <c r="A238" i="7"/>
  <c r="J140" i="2"/>
  <c r="K139" i="2"/>
  <c r="B238" i="7" s="1"/>
  <c r="K63" i="2"/>
  <c r="B115" i="7" s="1"/>
  <c r="A115" i="7"/>
  <c r="J64" i="2"/>
  <c r="A215" i="2"/>
  <c r="B214" i="2"/>
  <c r="B329" i="7" s="1"/>
  <c r="A329" i="7"/>
  <c r="A145" i="7"/>
  <c r="A101" i="2"/>
  <c r="B100" i="2"/>
  <c r="B145" i="7" s="1"/>
  <c r="A25" i="7"/>
  <c r="B26" i="2"/>
  <c r="B25" i="7" s="1"/>
  <c r="A27" i="2"/>
  <c r="A176" i="7"/>
  <c r="J101" i="2"/>
  <c r="K100" i="2"/>
  <c r="B176" i="7" s="1"/>
  <c r="K176" i="2"/>
  <c r="B298" i="7" s="1"/>
  <c r="J177" i="2"/>
  <c r="A298" i="7"/>
  <c r="A267" i="7"/>
  <c r="A177" i="2"/>
  <c r="B176" i="2"/>
  <c r="B267" i="7" s="1"/>
  <c r="A359" i="7"/>
  <c r="J216" i="2"/>
  <c r="K215" i="2"/>
  <c r="B359" i="7" s="1"/>
  <c r="A64" i="2"/>
  <c r="B63" i="2"/>
  <c r="B85" i="7" s="1"/>
  <c r="A85" i="7"/>
  <c r="A208" i="7" l="1"/>
  <c r="A141" i="2"/>
  <c r="B140" i="2"/>
  <c r="B208" i="7" s="1"/>
  <c r="K26" i="2"/>
  <c r="B55" i="7" s="1"/>
  <c r="J27" i="2"/>
  <c r="A55" i="7"/>
  <c r="K140" i="2"/>
  <c r="B239" i="7" s="1"/>
  <c r="A239" i="7"/>
  <c r="J141" i="2"/>
  <c r="A116" i="7"/>
  <c r="K64" i="2"/>
  <c r="B116" i="7" s="1"/>
  <c r="J65" i="2"/>
  <c r="A360" i="7"/>
  <c r="J217" i="2"/>
  <c r="K216" i="2"/>
  <c r="B360" i="7" s="1"/>
  <c r="K101" i="2"/>
  <c r="B177" i="7" s="1"/>
  <c r="A177" i="7"/>
  <c r="J102" i="2"/>
  <c r="B64" i="2"/>
  <c r="B86" i="7" s="1"/>
  <c r="A86" i="7"/>
  <c r="A65" i="2"/>
  <c r="A299" i="7"/>
  <c r="K177" i="2"/>
  <c r="B299" i="7" s="1"/>
  <c r="J178" i="2"/>
  <c r="A102" i="2"/>
  <c r="A146" i="7"/>
  <c r="B101" i="2"/>
  <c r="B146" i="7" s="1"/>
  <c r="A216" i="2"/>
  <c r="B215" i="2"/>
  <c r="B330" i="7" s="1"/>
  <c r="A330" i="7"/>
  <c r="A268" i="7"/>
  <c r="A178" i="2"/>
  <c r="B177" i="2"/>
  <c r="B268" i="7" s="1"/>
  <c r="A26" i="7"/>
  <c r="A28" i="2"/>
  <c r="B27" i="2"/>
  <c r="B26" i="7" s="1"/>
  <c r="A209" i="7" l="1"/>
  <c r="A142" i="2"/>
  <c r="B141" i="2"/>
  <c r="B209" i="7" s="1"/>
  <c r="J28" i="2"/>
  <c r="K27" i="2"/>
  <c r="B56" i="7" s="1"/>
  <c r="A56" i="7"/>
  <c r="J142" i="2"/>
  <c r="K141" i="2"/>
  <c r="B240" i="7" s="1"/>
  <c r="A240" i="7"/>
  <c r="A27" i="7"/>
  <c r="A29" i="2"/>
  <c r="B28" i="2"/>
  <c r="B27" i="7" s="1"/>
  <c r="J103" i="2"/>
  <c r="A178" i="7"/>
  <c r="K102" i="2"/>
  <c r="B178" i="7" s="1"/>
  <c r="A361" i="7"/>
  <c r="J218" i="2"/>
  <c r="K217" i="2"/>
  <c r="B361" i="7" s="1"/>
  <c r="A87" i="7"/>
  <c r="A66" i="2"/>
  <c r="B65" i="2"/>
  <c r="B87" i="7" s="1"/>
  <c r="A179" i="2"/>
  <c r="B178" i="2"/>
  <c r="B269" i="7" s="1"/>
  <c r="A269" i="7"/>
  <c r="A217" i="2"/>
  <c r="A331" i="7"/>
  <c r="B216" i="2"/>
  <c r="B331" i="7" s="1"/>
  <c r="A103" i="2"/>
  <c r="B102" i="2"/>
  <c r="B147" i="7" s="1"/>
  <c r="A147" i="7"/>
  <c r="A300" i="7"/>
  <c r="K178" i="2"/>
  <c r="B300" i="7" s="1"/>
  <c r="J179" i="2"/>
  <c r="A117" i="7"/>
  <c r="K65" i="2"/>
  <c r="B117" i="7" s="1"/>
  <c r="J66" i="2"/>
  <c r="A210" i="7" l="1"/>
  <c r="A143" i="2"/>
  <c r="B142" i="2"/>
  <c r="B210" i="7" s="1"/>
  <c r="J29" i="2"/>
  <c r="A57" i="7"/>
  <c r="K28" i="2"/>
  <c r="B57" i="7" s="1"/>
  <c r="A241" i="7"/>
  <c r="J143" i="2"/>
  <c r="K142" i="2"/>
  <c r="B241" i="7" s="1"/>
  <c r="A270" i="7"/>
  <c r="B179" i="2"/>
  <c r="B270" i="7" s="1"/>
  <c r="A180" i="2"/>
  <c r="A362" i="7"/>
  <c r="K218" i="2"/>
  <c r="B362" i="7" s="1"/>
  <c r="J219" i="2"/>
  <c r="A179" i="7"/>
  <c r="J104" i="2"/>
  <c r="K103" i="2"/>
  <c r="B179" i="7" s="1"/>
  <c r="A332" i="7"/>
  <c r="B217" i="2"/>
  <c r="B332" i="7" s="1"/>
  <c r="A218" i="2"/>
  <c r="A28" i="7"/>
  <c r="A30" i="2"/>
  <c r="B29" i="2"/>
  <c r="B28" i="7" s="1"/>
  <c r="A301" i="7"/>
  <c r="J180" i="2"/>
  <c r="K179" i="2"/>
  <c r="B301" i="7" s="1"/>
  <c r="K66" i="2"/>
  <c r="B118" i="7" s="1"/>
  <c r="A118" i="7"/>
  <c r="J67" i="2"/>
  <c r="A104" i="2"/>
  <c r="A148" i="7"/>
  <c r="B103" i="2"/>
  <c r="B148" i="7" s="1"/>
  <c r="B66" i="2"/>
  <c r="B88" i="7" s="1"/>
  <c r="A88" i="7"/>
  <c r="A67" i="2"/>
  <c r="A144" i="2" l="1"/>
  <c r="B143" i="2"/>
  <c r="B211" i="7" s="1"/>
  <c r="A211" i="7"/>
  <c r="A58" i="7"/>
  <c r="J30" i="2"/>
  <c r="K29" i="2"/>
  <c r="B58" i="7" s="1"/>
  <c r="A242" i="7"/>
  <c r="J144" i="2"/>
  <c r="K143" i="2"/>
  <c r="B242" i="7" s="1"/>
  <c r="A149" i="7"/>
  <c r="B104" i="2"/>
  <c r="B149" i="7" s="1"/>
  <c r="A105" i="2"/>
  <c r="A119" i="7"/>
  <c r="J68" i="2"/>
  <c r="K67" i="2"/>
  <c r="B119" i="7" s="1"/>
  <c r="J105" i="2"/>
  <c r="A180" i="7"/>
  <c r="K104" i="2"/>
  <c r="B180" i="7" s="1"/>
  <c r="A271" i="7"/>
  <c r="A181" i="2"/>
  <c r="B180" i="2"/>
  <c r="B271" i="7" s="1"/>
  <c r="A302" i="7"/>
  <c r="K180" i="2"/>
  <c r="B302" i="7" s="1"/>
  <c r="J181" i="2"/>
  <c r="A219" i="2"/>
  <c r="B218" i="2"/>
  <c r="B333" i="7" s="1"/>
  <c r="A333" i="7"/>
  <c r="A89" i="7"/>
  <c r="A68" i="2"/>
  <c r="B67" i="2"/>
  <c r="B89" i="7" s="1"/>
  <c r="A29" i="7"/>
  <c r="B30" i="2"/>
  <c r="B29" i="7" s="1"/>
  <c r="A31" i="2"/>
  <c r="A363" i="7"/>
  <c r="J220" i="2"/>
  <c r="K219" i="2"/>
  <c r="B363" i="7" s="1"/>
  <c r="A212" i="7" l="1"/>
  <c r="A145" i="2"/>
  <c r="B144" i="2"/>
  <c r="B212" i="7" s="1"/>
  <c r="K30" i="2"/>
  <c r="B59" i="7" s="1"/>
  <c r="J31" i="2"/>
  <c r="A59" i="7"/>
  <c r="K144" i="2"/>
  <c r="B243" i="7" s="1"/>
  <c r="A243" i="7"/>
  <c r="J145" i="2"/>
  <c r="A120" i="7"/>
  <c r="J69" i="2"/>
  <c r="K68" i="2"/>
  <c r="B120" i="7" s="1"/>
  <c r="B68" i="2"/>
  <c r="B90" i="7" s="1"/>
  <c r="A90" i="7"/>
  <c r="A69" i="2"/>
  <c r="A334" i="7"/>
  <c r="A220" i="2"/>
  <c r="B219" i="2"/>
  <c r="B334" i="7" s="1"/>
  <c r="A364" i="7"/>
  <c r="J221" i="2"/>
  <c r="K220" i="2"/>
  <c r="B364" i="7" s="1"/>
  <c r="A30" i="7"/>
  <c r="B31" i="2"/>
  <c r="B30" i="7" s="1"/>
  <c r="A32" i="2"/>
  <c r="A303" i="7"/>
  <c r="J182" i="2"/>
  <c r="K181" i="2"/>
  <c r="B303" i="7" s="1"/>
  <c r="A182" i="2"/>
  <c r="A272" i="7"/>
  <c r="B181" i="2"/>
  <c r="B272" i="7" s="1"/>
  <c r="A181" i="7"/>
  <c r="K105" i="2"/>
  <c r="B181" i="7" s="1"/>
  <c r="J106" i="2"/>
  <c r="A150" i="7"/>
  <c r="A106" i="2"/>
  <c r="B105" i="2"/>
  <c r="B150" i="7" s="1"/>
  <c r="A213" i="7" l="1"/>
  <c r="A146" i="2"/>
  <c r="B145" i="2"/>
  <c r="B213" i="7" s="1"/>
  <c r="A60" i="7"/>
  <c r="K31" i="2"/>
  <c r="B60" i="7" s="1"/>
  <c r="J32" i="2"/>
  <c r="A244" i="7"/>
  <c r="K145" i="2"/>
  <c r="B244" i="7" s="1"/>
  <c r="J146" i="2"/>
  <c r="A91" i="7"/>
  <c r="B69" i="2"/>
  <c r="B91" i="7" s="1"/>
  <c r="A70" i="2"/>
  <c r="J183" i="2"/>
  <c r="K182" i="2"/>
  <c r="B304" i="7" s="1"/>
  <c r="A304" i="7"/>
  <c r="A182" i="7"/>
  <c r="K106" i="2"/>
  <c r="B182" i="7" s="1"/>
  <c r="J107" i="2"/>
  <c r="A335" i="7"/>
  <c r="B220" i="2"/>
  <c r="B335" i="7" s="1"/>
  <c r="A221" i="2"/>
  <c r="A121" i="7"/>
  <c r="J70" i="2"/>
  <c r="K69" i="2"/>
  <c r="B121" i="7" s="1"/>
  <c r="A107" i="2"/>
  <c r="A151" i="7"/>
  <c r="B106" i="2"/>
  <c r="B151" i="7" s="1"/>
  <c r="A273" i="7"/>
  <c r="B182" i="2"/>
  <c r="B273" i="7" s="1"/>
  <c r="A183" i="2"/>
  <c r="A31" i="7"/>
  <c r="A33" i="2"/>
  <c r="B32" i="2"/>
  <c r="B31" i="7" s="1"/>
  <c r="A365" i="7"/>
  <c r="J222" i="2"/>
  <c r="K221" i="2"/>
  <c r="B365" i="7" s="1"/>
  <c r="A214" i="7" l="1"/>
  <c r="B146" i="2"/>
  <c r="B214" i="7" s="1"/>
  <c r="A147" i="2"/>
  <c r="A61" i="7"/>
  <c r="J33" i="2"/>
  <c r="K32" i="2"/>
  <c r="B61" i="7" s="1"/>
  <c r="A245" i="7"/>
  <c r="K146" i="2"/>
  <c r="B245" i="7" s="1"/>
  <c r="J147" i="2"/>
  <c r="A152" i="7"/>
  <c r="B107" i="2"/>
  <c r="B152" i="7" s="1"/>
  <c r="A108" i="2"/>
  <c r="A32" i="7"/>
  <c r="A34" i="2"/>
  <c r="B33" i="2"/>
  <c r="B32" i="7" s="1"/>
  <c r="J71" i="2"/>
  <c r="K70" i="2"/>
  <c r="B122" i="7" s="1"/>
  <c r="A122" i="7"/>
  <c r="A183" i="7"/>
  <c r="J108" i="2"/>
  <c r="K107" i="2"/>
  <c r="B183" i="7" s="1"/>
  <c r="A92" i="7"/>
  <c r="B70" i="2"/>
  <c r="B92" i="7" s="1"/>
  <c r="A71" i="2"/>
  <c r="A366" i="7"/>
  <c r="K222" i="2"/>
  <c r="B366" i="7" s="1"/>
  <c r="J223" i="2"/>
  <c r="B221" i="2"/>
  <c r="B336" i="7" s="1"/>
  <c r="A336" i="7"/>
  <c r="A222" i="2"/>
  <c r="A223" i="2" s="1"/>
  <c r="A224" i="2" s="1"/>
  <c r="B224" i="2" s="1"/>
  <c r="B339" i="7" s="1"/>
  <c r="A305" i="7"/>
  <c r="K183" i="2"/>
  <c r="B305" i="7" s="1"/>
  <c r="J184" i="2"/>
  <c r="A274" i="7"/>
  <c r="A184" i="2"/>
  <c r="B183" i="2"/>
  <c r="B274" i="7" s="1"/>
  <c r="A215" i="7" l="1"/>
  <c r="A148" i="2"/>
  <c r="B147" i="2"/>
  <c r="B215" i="7" s="1"/>
  <c r="A62" i="7"/>
  <c r="K33" i="2"/>
  <c r="B62" i="7" s="1"/>
  <c r="J34" i="2"/>
  <c r="K147" i="2"/>
  <c r="B246" i="7" s="1"/>
  <c r="J148" i="2"/>
  <c r="A246" i="7"/>
  <c r="A339" i="7"/>
  <c r="A275" i="7"/>
  <c r="A185" i="2"/>
  <c r="B184" i="2"/>
  <c r="B275" i="7" s="1"/>
  <c r="A367" i="7"/>
  <c r="J224" i="2"/>
  <c r="K223" i="2"/>
  <c r="B367" i="7" s="1"/>
  <c r="A35" i="2"/>
  <c r="A33" i="7"/>
  <c r="B34" i="2"/>
  <c r="B33" i="7" s="1"/>
  <c r="A337" i="7"/>
  <c r="B222" i="2"/>
  <c r="B337" i="7" s="1"/>
  <c r="A153" i="7"/>
  <c r="B108" i="2"/>
  <c r="B153" i="7" s="1"/>
  <c r="A109" i="2"/>
  <c r="J185" i="2"/>
  <c r="A306" i="7"/>
  <c r="K184" i="2"/>
  <c r="B306" i="7" s="1"/>
  <c r="A72" i="2"/>
  <c r="B71" i="2"/>
  <c r="B93" i="7" s="1"/>
  <c r="A93" i="7"/>
  <c r="A184" i="7"/>
  <c r="K108" i="2"/>
  <c r="B184" i="7" s="1"/>
  <c r="J109" i="2"/>
  <c r="A123" i="7"/>
  <c r="K71" i="2"/>
  <c r="B123" i="7" s="1"/>
  <c r="J72" i="2"/>
  <c r="A216" i="7" l="1"/>
  <c r="B148" i="2"/>
  <c r="B216" i="7" s="1"/>
  <c r="A149" i="2"/>
  <c r="A63" i="7"/>
  <c r="K34" i="2"/>
  <c r="B63" i="7" s="1"/>
  <c r="J35" i="2"/>
  <c r="A247" i="7"/>
  <c r="J149" i="2"/>
  <c r="K148" i="2"/>
  <c r="B247" i="7" s="1"/>
  <c r="A73" i="2"/>
  <c r="A94" i="7"/>
  <c r="B72" i="2"/>
  <c r="B94" i="7" s="1"/>
  <c r="A34" i="7"/>
  <c r="B35" i="2"/>
  <c r="B34" i="7" s="1"/>
  <c r="B223" i="2"/>
  <c r="B338" i="7" s="1"/>
  <c r="A338" i="7"/>
  <c r="A276" i="7"/>
  <c r="B185" i="2"/>
  <c r="B276" i="7" s="1"/>
  <c r="A186" i="2"/>
  <c r="A124" i="7"/>
  <c r="J73" i="2"/>
  <c r="K72" i="2"/>
  <c r="B124" i="7" s="1"/>
  <c r="A307" i="7"/>
  <c r="J186" i="2"/>
  <c r="K185" i="2"/>
  <c r="B307" i="7" s="1"/>
  <c r="A185" i="7"/>
  <c r="J110" i="2"/>
  <c r="K109" i="2"/>
  <c r="B185" i="7" s="1"/>
  <c r="A154" i="7"/>
  <c r="A110" i="2"/>
  <c r="B109" i="2"/>
  <c r="B154" i="7" s="1"/>
  <c r="A368" i="7"/>
  <c r="J225" i="2"/>
  <c r="K224" i="2"/>
  <c r="B368" i="7" s="1"/>
  <c r="B149" i="2" l="1"/>
  <c r="B217" i="7" s="1"/>
  <c r="A150" i="2"/>
  <c r="A217" i="7"/>
  <c r="J36" i="2"/>
  <c r="K35" i="2"/>
  <c r="B64" i="7" s="1"/>
  <c r="A64" i="7"/>
  <c r="A248" i="7"/>
  <c r="K149" i="2"/>
  <c r="B248" i="7" s="1"/>
  <c r="A186" i="7"/>
  <c r="J111" i="2"/>
  <c r="K110" i="2"/>
  <c r="B186" i="7" s="1"/>
  <c r="A277" i="7"/>
  <c r="B186" i="2"/>
  <c r="B277" i="7" s="1"/>
  <c r="A187" i="2"/>
  <c r="A111" i="2"/>
  <c r="A155" i="7"/>
  <c r="B110" i="2"/>
  <c r="B155" i="7" s="1"/>
  <c r="A369" i="7"/>
  <c r="K225" i="2"/>
  <c r="B369" i="7" s="1"/>
  <c r="J226" i="2"/>
  <c r="A125" i="7"/>
  <c r="K73" i="2"/>
  <c r="B125" i="7" s="1"/>
  <c r="J74" i="2"/>
  <c r="J187" i="2"/>
  <c r="K186" i="2"/>
  <c r="B308" i="7" s="1"/>
  <c r="A308" i="7"/>
  <c r="A95" i="7"/>
  <c r="B73" i="2"/>
  <c r="B95" i="7" s="1"/>
  <c r="A218" i="7" l="1"/>
  <c r="B150" i="2"/>
  <c r="B218" i="7" s="1"/>
  <c r="A65" i="7"/>
  <c r="K36" i="2"/>
  <c r="B65" i="7" s="1"/>
  <c r="A309" i="7"/>
  <c r="J188" i="2"/>
  <c r="K187" i="2"/>
  <c r="B309" i="7" s="1"/>
  <c r="A370" i="7"/>
  <c r="K226" i="2"/>
  <c r="B370" i="7" s="1"/>
  <c r="A126" i="7"/>
  <c r="K74" i="2"/>
  <c r="B126" i="7" s="1"/>
  <c r="A112" i="2"/>
  <c r="B111" i="2"/>
  <c r="B156" i="7" s="1"/>
  <c r="A156" i="7"/>
  <c r="A278" i="7"/>
  <c r="B187" i="2"/>
  <c r="B278" i="7" s="1"/>
  <c r="A188" i="2"/>
  <c r="A187" i="7"/>
  <c r="K111" i="2"/>
  <c r="B187" i="7" s="1"/>
  <c r="A157" i="7" l="1"/>
  <c r="B112" i="2"/>
  <c r="B157" i="7" s="1"/>
  <c r="K188" i="2"/>
  <c r="B310" i="7" s="1"/>
  <c r="A310" i="7"/>
  <c r="A279" i="7"/>
  <c r="B188" i="2"/>
  <c r="B279" i="7" s="1"/>
</calcChain>
</file>

<file path=xl/sharedStrings.xml><?xml version="1.0" encoding="utf-8"?>
<sst xmlns="http://schemas.openxmlformats.org/spreadsheetml/2006/main" count="1207" uniqueCount="590">
  <si>
    <t>特定排出水</t>
    <rPh sb="0" eb="2">
      <t>トクテイ</t>
    </rPh>
    <rPh sb="2" eb="4">
      <t>ハイシュツ</t>
    </rPh>
    <rPh sb="4" eb="5">
      <t>スイ</t>
    </rPh>
    <phoneticPr fontId="2"/>
  </si>
  <si>
    <t>（㎥/日）</t>
    <rPh sb="3" eb="4">
      <t>ニチ</t>
    </rPh>
    <phoneticPr fontId="2"/>
  </si>
  <si>
    <t>汚濁負荷量（㎏/日）</t>
    <rPh sb="0" eb="2">
      <t>オダク</t>
    </rPh>
    <rPh sb="2" eb="4">
      <t>フカ</t>
    </rPh>
    <rPh sb="4" eb="5">
      <t>リョウ</t>
    </rPh>
    <rPh sb="8" eb="9">
      <t>ニチ</t>
    </rPh>
    <phoneticPr fontId="2"/>
  </si>
  <si>
    <t>窒素</t>
    <rPh sb="0" eb="2">
      <t>チッソ</t>
    </rPh>
    <phoneticPr fontId="2"/>
  </si>
  <si>
    <t>燐</t>
    <rPh sb="0" eb="1">
      <t>リン</t>
    </rPh>
    <phoneticPr fontId="2"/>
  </si>
  <si>
    <t>濃度（㎎/ｌ）</t>
    <rPh sb="0" eb="2">
      <t>ノウド</t>
    </rPh>
    <phoneticPr fontId="2"/>
  </si>
  <si>
    <t>平均</t>
    <rPh sb="0" eb="2">
      <t>ヘイキン</t>
    </rPh>
    <phoneticPr fontId="2"/>
  </si>
  <si>
    <t>合計</t>
    <rPh sb="0" eb="2">
      <t>ゴウケイ</t>
    </rPh>
    <phoneticPr fontId="2"/>
  </si>
  <si>
    <t>日</t>
    <rPh sb="0" eb="1">
      <t>ニチ</t>
    </rPh>
    <phoneticPr fontId="2"/>
  </si>
  <si>
    <t>曜</t>
    <rPh sb="0" eb="1">
      <t>ヨウ</t>
    </rPh>
    <phoneticPr fontId="2"/>
  </si>
  <si>
    <t>COD</t>
    <phoneticPr fontId="2"/>
  </si>
  <si>
    <t>COD</t>
    <phoneticPr fontId="2"/>
  </si>
  <si>
    <t>年　月</t>
    <rPh sb="0" eb="1">
      <t>トシ</t>
    </rPh>
    <rPh sb="2" eb="3">
      <t>ツキ</t>
    </rPh>
    <phoneticPr fontId="2"/>
  </si>
  <si>
    <t>特定排出水量</t>
    <rPh sb="0" eb="2">
      <t>トクテイ</t>
    </rPh>
    <rPh sb="2" eb="4">
      <t>ハイシュツ</t>
    </rPh>
    <rPh sb="4" eb="5">
      <t>スイ</t>
    </rPh>
    <rPh sb="5" eb="6">
      <t>リョウ</t>
    </rPh>
    <phoneticPr fontId="2"/>
  </si>
  <si>
    <t>稼働日数</t>
    <rPh sb="0" eb="2">
      <t>カドウ</t>
    </rPh>
    <rPh sb="2" eb="4">
      <t>ニッスウ</t>
    </rPh>
    <phoneticPr fontId="2"/>
  </si>
  <si>
    <t>（日）</t>
    <rPh sb="1" eb="2">
      <t>ニチ</t>
    </rPh>
    <phoneticPr fontId="2"/>
  </si>
  <si>
    <t>4月</t>
    <rPh sb="1" eb="2">
      <t>ガツ</t>
    </rPh>
    <phoneticPr fontId="2"/>
  </si>
  <si>
    <t>5月</t>
  </si>
  <si>
    <t>6月</t>
  </si>
  <si>
    <t>7月</t>
  </si>
  <si>
    <t>8月</t>
  </si>
  <si>
    <t>9月</t>
  </si>
  <si>
    <t>10月</t>
  </si>
  <si>
    <t>11月</t>
  </si>
  <si>
    <t>12月</t>
  </si>
  <si>
    <t>1月</t>
    <rPh sb="1" eb="2">
      <t>ガツ</t>
    </rPh>
    <phoneticPr fontId="2"/>
  </si>
  <si>
    <t>2月</t>
  </si>
  <si>
    <t>3月</t>
  </si>
  <si>
    <t>合　計</t>
    <rPh sb="0" eb="1">
      <t>ゴウ</t>
    </rPh>
    <rPh sb="2" eb="3">
      <t>ケイ</t>
    </rPh>
    <phoneticPr fontId="2"/>
  </si>
  <si>
    <t>平　均</t>
    <rPh sb="0" eb="1">
      <t>ヒラ</t>
    </rPh>
    <rPh sb="2" eb="3">
      <t>ヒトシ</t>
    </rPh>
    <phoneticPr fontId="2"/>
  </si>
  <si>
    <t>別紙１</t>
    <rPh sb="0" eb="2">
      <t>ベッシ</t>
    </rPh>
    <phoneticPr fontId="2"/>
  </si>
  <si>
    <t>別紙３―４</t>
    <rPh sb="0" eb="2">
      <t>ベッシ</t>
    </rPh>
    <phoneticPr fontId="2"/>
  </si>
  <si>
    <t>別紙３―５</t>
    <rPh sb="0" eb="2">
      <t>ベッシ</t>
    </rPh>
    <phoneticPr fontId="2"/>
  </si>
  <si>
    <t>別紙３―６</t>
    <rPh sb="0" eb="2">
      <t>ベッシ</t>
    </rPh>
    <phoneticPr fontId="2"/>
  </si>
  <si>
    <t>窒　素</t>
    <rPh sb="0" eb="1">
      <t>チツ</t>
    </rPh>
    <rPh sb="2" eb="3">
      <t>ス</t>
    </rPh>
    <phoneticPr fontId="2"/>
  </si>
  <si>
    <t>り　ん</t>
    <phoneticPr fontId="2"/>
  </si>
  <si>
    <t>○月平均の測定結果</t>
    <rPh sb="1" eb="4">
      <t>ツキヘイキン</t>
    </rPh>
    <rPh sb="5" eb="7">
      <t>ソクテイ</t>
    </rPh>
    <rPh sb="7" eb="9">
      <t>ケッカ</t>
    </rPh>
    <phoneticPr fontId="2"/>
  </si>
  <si>
    <t>別紙３-１</t>
    <rPh sb="0" eb="2">
      <t>ベッシ</t>
    </rPh>
    <phoneticPr fontId="2"/>
  </si>
  <si>
    <t>別紙３-２</t>
    <rPh sb="0" eb="2">
      <t>ベッシ</t>
    </rPh>
    <phoneticPr fontId="2"/>
  </si>
  <si>
    <t>別紙３-３</t>
    <rPh sb="0" eb="2">
      <t>ベッシ</t>
    </rPh>
    <phoneticPr fontId="2"/>
  </si>
  <si>
    <t>○汚濁負荷量測定結果日報（1/6）</t>
    <rPh sb="1" eb="3">
      <t>オダク</t>
    </rPh>
    <rPh sb="3" eb="5">
      <t>フカ</t>
    </rPh>
    <rPh sb="5" eb="6">
      <t>リョウ</t>
    </rPh>
    <rPh sb="6" eb="8">
      <t>ソクテイ</t>
    </rPh>
    <rPh sb="8" eb="10">
      <t>ケッカ</t>
    </rPh>
    <rPh sb="10" eb="12">
      <t>ニッポウ</t>
    </rPh>
    <phoneticPr fontId="2"/>
  </si>
  <si>
    <t>○汚濁負荷量測定結果日報（2/6）</t>
    <rPh sb="1" eb="3">
      <t>オダク</t>
    </rPh>
    <rPh sb="3" eb="5">
      <t>フカ</t>
    </rPh>
    <rPh sb="5" eb="6">
      <t>リョウ</t>
    </rPh>
    <rPh sb="6" eb="8">
      <t>ソクテイ</t>
    </rPh>
    <rPh sb="8" eb="10">
      <t>ケッカ</t>
    </rPh>
    <rPh sb="10" eb="12">
      <t>ニッポウ</t>
    </rPh>
    <phoneticPr fontId="2"/>
  </si>
  <si>
    <t>○汚濁負荷量測定結果日報（3/6）</t>
    <rPh sb="1" eb="3">
      <t>オダク</t>
    </rPh>
    <rPh sb="3" eb="5">
      <t>フカ</t>
    </rPh>
    <rPh sb="5" eb="6">
      <t>リョウ</t>
    </rPh>
    <rPh sb="6" eb="8">
      <t>ソクテイ</t>
    </rPh>
    <rPh sb="8" eb="10">
      <t>ケッカ</t>
    </rPh>
    <rPh sb="10" eb="12">
      <t>ニッポウ</t>
    </rPh>
    <phoneticPr fontId="2"/>
  </si>
  <si>
    <t>○汚濁負荷量測定結果日報（4/6）</t>
    <rPh sb="1" eb="3">
      <t>オダク</t>
    </rPh>
    <rPh sb="3" eb="5">
      <t>フカ</t>
    </rPh>
    <rPh sb="5" eb="6">
      <t>リョウ</t>
    </rPh>
    <rPh sb="6" eb="8">
      <t>ソクテイ</t>
    </rPh>
    <rPh sb="8" eb="10">
      <t>ケッカ</t>
    </rPh>
    <rPh sb="10" eb="12">
      <t>ニッポウ</t>
    </rPh>
    <phoneticPr fontId="2"/>
  </si>
  <si>
    <t>○汚濁負荷量測定結果日報（5/6）</t>
    <rPh sb="1" eb="3">
      <t>オダク</t>
    </rPh>
    <rPh sb="3" eb="5">
      <t>フカ</t>
    </rPh>
    <rPh sb="5" eb="6">
      <t>リョウ</t>
    </rPh>
    <rPh sb="6" eb="8">
      <t>ソクテイ</t>
    </rPh>
    <rPh sb="8" eb="10">
      <t>ケッカ</t>
    </rPh>
    <rPh sb="10" eb="12">
      <t>ニッポウ</t>
    </rPh>
    <phoneticPr fontId="2"/>
  </si>
  <si>
    <t>○汚濁負荷量測定結果日報（6/6）</t>
    <rPh sb="1" eb="3">
      <t>オダク</t>
    </rPh>
    <rPh sb="3" eb="5">
      <t>フカ</t>
    </rPh>
    <rPh sb="5" eb="6">
      <t>リョウ</t>
    </rPh>
    <rPh sb="6" eb="8">
      <t>ソクテイ</t>
    </rPh>
    <rPh sb="8" eb="10">
      <t>ケッカ</t>
    </rPh>
    <rPh sb="10" eb="12">
      <t>ニッポウ</t>
    </rPh>
    <phoneticPr fontId="2"/>
  </si>
  <si>
    <t>COD</t>
    <phoneticPr fontId="2"/>
  </si>
  <si>
    <t>COD</t>
    <phoneticPr fontId="2"/>
  </si>
  <si>
    <t>COD</t>
    <phoneticPr fontId="2"/>
  </si>
  <si>
    <t>COD</t>
    <phoneticPr fontId="2"/>
  </si>
  <si>
    <t>○汚濁負荷量測定結果日報</t>
    <rPh sb="1" eb="3">
      <t>オダク</t>
    </rPh>
    <rPh sb="3" eb="5">
      <t>フカ</t>
    </rPh>
    <rPh sb="5" eb="6">
      <t>リョウ</t>
    </rPh>
    <rPh sb="6" eb="8">
      <t>ソクテイ</t>
    </rPh>
    <rPh sb="8" eb="10">
      <t>ケッカ</t>
    </rPh>
    <rPh sb="10" eb="12">
      <t>ニッポウ</t>
    </rPh>
    <phoneticPr fontId="2"/>
  </si>
  <si>
    <t>別紙２</t>
    <rPh sb="0" eb="2">
      <t>ベッシ</t>
    </rPh>
    <phoneticPr fontId="2"/>
  </si>
  <si>
    <t>○総合排水口における排水量及び濃度等（年平均）</t>
    <rPh sb="1" eb="3">
      <t>ソウゴウ</t>
    </rPh>
    <rPh sb="3" eb="5">
      <t>ハイスイ</t>
    </rPh>
    <rPh sb="5" eb="6">
      <t>クチ</t>
    </rPh>
    <rPh sb="10" eb="12">
      <t>ハイスイ</t>
    </rPh>
    <rPh sb="12" eb="13">
      <t>リョウ</t>
    </rPh>
    <rPh sb="13" eb="14">
      <t>オヨ</t>
    </rPh>
    <rPh sb="15" eb="17">
      <t>ノウド</t>
    </rPh>
    <rPh sb="17" eb="18">
      <t>トウ</t>
    </rPh>
    <rPh sb="19" eb="22">
      <t>ネンヘイキン</t>
    </rPh>
    <phoneticPr fontId="2"/>
  </si>
  <si>
    <t>総合排水口における
実測排出水量
（㎥/日）</t>
    <rPh sb="0" eb="2">
      <t>ソウゴウ</t>
    </rPh>
    <rPh sb="2" eb="4">
      <t>ハイスイ</t>
    </rPh>
    <rPh sb="4" eb="5">
      <t>コウ</t>
    </rPh>
    <rPh sb="12" eb="14">
      <t>ハイシュツ</t>
    </rPh>
    <phoneticPr fontId="2"/>
  </si>
  <si>
    <t>総合排水口における実測濃度（㎎/ｌ）</t>
    <rPh sb="0" eb="2">
      <t>ソウゴウ</t>
    </rPh>
    <rPh sb="2" eb="4">
      <t>ハイスイ</t>
    </rPh>
    <rPh sb="4" eb="5">
      <t>コウ</t>
    </rPh>
    <rPh sb="9" eb="11">
      <t>ジッソク</t>
    </rPh>
    <rPh sb="11" eb="13">
      <t>ノウド</t>
    </rPh>
    <phoneticPr fontId="2"/>
  </si>
  <si>
    <t>ＣＯＤ</t>
    <phoneticPr fontId="2"/>
  </si>
  <si>
    <t>りん</t>
    <phoneticPr fontId="2"/>
  </si>
  <si>
    <t>うち非特定排出水量</t>
    <rPh sb="2" eb="3">
      <t>ヒ</t>
    </rPh>
    <rPh sb="3" eb="5">
      <t>トクテイ</t>
    </rPh>
    <rPh sb="5" eb="7">
      <t>ハイシュツ</t>
    </rPh>
    <rPh sb="7" eb="8">
      <t>スイ</t>
    </rPh>
    <rPh sb="8" eb="9">
      <t>リョウ</t>
    </rPh>
    <phoneticPr fontId="2"/>
  </si>
  <si>
    <t>非特定排出水
濃度</t>
    <rPh sb="0" eb="1">
      <t>ヒ</t>
    </rPh>
    <rPh sb="1" eb="3">
      <t>トクテイ</t>
    </rPh>
    <rPh sb="3" eb="5">
      <t>ハイシュツ</t>
    </rPh>
    <rPh sb="5" eb="6">
      <t>スイ</t>
    </rPh>
    <rPh sb="7" eb="9">
      <t>ノウド</t>
    </rPh>
    <phoneticPr fontId="2"/>
  </si>
  <si>
    <t>　　　　　総合排水口における水質は、排水口が複数ある場合は、水量による加重平均水質として記入すること。
　　　　　（実測が一部の排水口である場合は、残りは届出水質を用いて加重平均水質として記入すること。）</t>
    <phoneticPr fontId="2"/>
  </si>
  <si>
    <t>○汚濁負荷量等最大日の状況</t>
    <rPh sb="1" eb="3">
      <t>オダク</t>
    </rPh>
    <rPh sb="3" eb="5">
      <t>フカ</t>
    </rPh>
    <rPh sb="5" eb="6">
      <t>リョウ</t>
    </rPh>
    <rPh sb="6" eb="7">
      <t>トウ</t>
    </rPh>
    <rPh sb="7" eb="9">
      <t>サイダイ</t>
    </rPh>
    <rPh sb="9" eb="10">
      <t>ビ</t>
    </rPh>
    <rPh sb="11" eb="13">
      <t>ジョウキョウ</t>
    </rPh>
    <phoneticPr fontId="2"/>
  </si>
  <si>
    <t>項　　目</t>
    <rPh sb="0" eb="1">
      <t>コウ</t>
    </rPh>
    <rPh sb="3" eb="4">
      <t>メ</t>
    </rPh>
    <phoneticPr fontId="2"/>
  </si>
  <si>
    <t>測定年月日</t>
    <rPh sb="0" eb="2">
      <t>ソクテイ</t>
    </rPh>
    <rPh sb="2" eb="5">
      <t>ネンガッピ</t>
    </rPh>
    <phoneticPr fontId="2"/>
  </si>
  <si>
    <t>特定排出水量
（㎥／日）</t>
    <rPh sb="0" eb="2">
      <t>トクテイ</t>
    </rPh>
    <rPh sb="2" eb="4">
      <t>ハイシュツ</t>
    </rPh>
    <rPh sb="4" eb="5">
      <t>スイ</t>
    </rPh>
    <rPh sb="5" eb="6">
      <t>リョウ</t>
    </rPh>
    <phoneticPr fontId="2"/>
  </si>
  <si>
    <t>負荷量（㎏/日）</t>
    <rPh sb="6" eb="7">
      <t>ニチ</t>
    </rPh>
    <phoneticPr fontId="2"/>
  </si>
  <si>
    <t>濃度（mg/l）</t>
    <rPh sb="0" eb="2">
      <t>ノウド</t>
    </rPh>
    <phoneticPr fontId="2"/>
  </si>
  <si>
    <t>汚　濁</t>
    <rPh sb="0" eb="1">
      <t>キタナ</t>
    </rPh>
    <rPh sb="2" eb="3">
      <t>ダク</t>
    </rPh>
    <phoneticPr fontId="2"/>
  </si>
  <si>
    <t>負荷量</t>
    <rPh sb="0" eb="2">
      <t>フカ</t>
    </rPh>
    <rPh sb="2" eb="3">
      <t>リョウ</t>
    </rPh>
    <phoneticPr fontId="2"/>
  </si>
  <si>
    <t>最大日</t>
    <rPh sb="0" eb="2">
      <t>サイダイ</t>
    </rPh>
    <rPh sb="2" eb="3">
      <t>ビ</t>
    </rPh>
    <phoneticPr fontId="2"/>
  </si>
  <si>
    <t>特定排出水量最大日</t>
    <rPh sb="0" eb="2">
      <t>トクテイ</t>
    </rPh>
    <rPh sb="2" eb="4">
      <t>ハイシュツ</t>
    </rPh>
    <rPh sb="4" eb="5">
      <t>スイ</t>
    </rPh>
    <rPh sb="5" eb="6">
      <t>リョウ</t>
    </rPh>
    <rPh sb="6" eb="8">
      <t>サイダイ</t>
    </rPh>
    <rPh sb="8" eb="9">
      <t>ビ</t>
    </rPh>
    <phoneticPr fontId="2"/>
  </si>
  <si>
    <t xml:space="preserve">（注）　　汚濁負荷量は、[濃度]×[特定排出水量]÷1000の値を記入のこと。
</t>
    <phoneticPr fontId="2"/>
  </si>
  <si>
    <t>Ⅰ　汚濁負荷量測定結果</t>
  </si>
  <si>
    <t>　　※ 各様式への記入は、記載要領を参考にしてください。</t>
  </si>
  <si>
    <r>
      <t>１　事業場名</t>
    </r>
    <r>
      <rPr>
        <sz val="9"/>
        <rFont val="ＭＳ 明朝"/>
        <family val="1"/>
        <charset val="128"/>
      </rPr>
      <t>（未稼働の事業場については、２以降の記入の必要はありません。）</t>
    </r>
  </si>
  <si>
    <t>指定地域内事業場名</t>
  </si>
  <si>
    <t>所在地</t>
  </si>
  <si>
    <t>担当者名</t>
  </si>
  <si>
    <t>所属（部課名等）</t>
  </si>
  <si>
    <t>電話番号</t>
  </si>
  <si>
    <t>ﾒｰﾙｱﾄﾞﾚｽ</t>
  </si>
  <si>
    <t>管理業者</t>
  </si>
  <si>
    <t>２　汚濁負荷量測定手法</t>
  </si>
  <si>
    <t>項　　　目</t>
  </si>
  <si>
    <t>流量計の種類</t>
  </si>
  <si>
    <t>測定頻度</t>
  </si>
  <si>
    <t>種類、頻度</t>
  </si>
  <si>
    <t>ＣＯＤ</t>
  </si>
  <si>
    <t>窒　素</t>
  </si>
  <si>
    <t>り　ん</t>
  </si>
  <si>
    <t>測定手法</t>
  </si>
  <si>
    <t>３　汚濁負荷量測定結果</t>
  </si>
  <si>
    <t>　　　別紙１～３のとおり。</t>
  </si>
  <si>
    <t>項　目　名</t>
  </si>
  <si>
    <t>居住人数</t>
  </si>
  <si>
    <t>人口（人）</t>
  </si>
  <si>
    <r>
      <t>５　公共下水道における排水量及び汚濁負荷量内訳</t>
    </r>
    <r>
      <rPr>
        <sz val="9"/>
        <rFont val="ＭＳ 明朝"/>
        <family val="1"/>
        <charset val="128"/>
      </rPr>
      <t>（</t>
    </r>
    <r>
      <rPr>
        <u/>
        <sz val="9"/>
        <rFont val="ＭＳ 明朝"/>
        <family val="1"/>
        <charset val="128"/>
      </rPr>
      <t>公共下水道に係る事業場のみ記入してください。）</t>
    </r>
  </si>
  <si>
    <t>総量(年平均)</t>
  </si>
  <si>
    <t>産業系</t>
  </si>
  <si>
    <t>畜産系</t>
  </si>
  <si>
    <t>その他系</t>
  </si>
  <si>
    <r>
      <t>排水量(ｍ</t>
    </r>
    <r>
      <rPr>
        <vertAlign val="superscript"/>
        <sz val="10.5"/>
        <rFont val="ＭＳ 明朝"/>
        <family val="1"/>
        <charset val="128"/>
      </rPr>
      <t>3</t>
    </r>
    <r>
      <rPr>
        <sz val="10.5"/>
        <rFont val="ＭＳ 明朝"/>
        <family val="1"/>
        <charset val="128"/>
      </rPr>
      <t>/日)</t>
    </r>
  </si>
  <si>
    <t>　　※系統別の負荷量内訳の算定方法を説明する資料等を添付してください（様式自由）。</t>
  </si>
  <si>
    <t>Ⅱ　汚濁負荷量削減対策について</t>
  </si>
  <si>
    <t>Ⅲ　総量規制基準等の遵守状況について</t>
  </si>
  <si>
    <t>項　目</t>
  </si>
  <si>
    <t>超過日数（期間）</t>
  </si>
  <si>
    <t>許可(届出)排水量</t>
  </si>
  <si>
    <t>　○報告様式　自由</t>
  </si>
  <si>
    <t>　○報告内容　年月日、項目、内容、原因、具体的な改善対策（応急対策及び恒久対策）、その他</t>
  </si>
  <si>
    <t>分析機関
（委託分析の場合）</t>
    <phoneticPr fontId="2"/>
  </si>
  <si>
    <t>　（注）・ＣＯＤ測定方法は、ＵＶ計、ＣＯＤ計、手分析（ＪＩＳ）等を記入してください。</t>
    <phoneticPr fontId="2"/>
  </si>
  <si>
    <t>　（注）・流量計の種類は、電磁流量計、積算体積計、三角セキ等を記入してください。</t>
    <phoneticPr fontId="2"/>
  </si>
  <si>
    <t>　　　  ・測定頻度は、毎日、１回／７日、１回／14日、１回／30日等を記入してください。</t>
    <phoneticPr fontId="2"/>
  </si>
  <si>
    <t>郵便番号　</t>
    <phoneticPr fontId="2"/>
  </si>
  <si>
    <t>汚濁
負荷量
(kg/日)</t>
    <rPh sb="0" eb="2">
      <t>オダク</t>
    </rPh>
    <phoneticPr fontId="2"/>
  </si>
  <si>
    <t>生活系</t>
    <rPh sb="0" eb="3">
      <t>セイカツケイ</t>
    </rPh>
    <phoneticPr fontId="2"/>
  </si>
  <si>
    <t>総量規制基準又は排水量超過の有無</t>
    <phoneticPr fontId="2"/>
  </si>
  <si>
    <t>１　総量規制基準等の超過の有無</t>
    <phoneticPr fontId="2"/>
  </si>
  <si>
    <t>No</t>
  </si>
  <si>
    <t>四国中央</t>
    <rPh sb="0" eb="4">
      <t>シコクチュウオウ</t>
    </rPh>
    <phoneticPr fontId="2"/>
  </si>
  <si>
    <t>石村製紙株式会社</t>
    <rPh sb="4" eb="6">
      <t>カブシキ</t>
    </rPh>
    <rPh sb="6" eb="8">
      <t>ガイシャ</t>
    </rPh>
    <phoneticPr fontId="15"/>
  </si>
  <si>
    <t>泉製紙（株）第３工場</t>
  </si>
  <si>
    <t>イトマン（株）</t>
  </si>
  <si>
    <t>丸菱ペーパーテック（株）</t>
  </si>
  <si>
    <t>AIPA(株)</t>
    <rPh sb="4" eb="7">
      <t>カブ</t>
    </rPh>
    <phoneticPr fontId="2"/>
  </si>
  <si>
    <t>淳製紙株式会社</t>
    <rPh sb="3" eb="5">
      <t>カブシキ</t>
    </rPh>
    <rPh sb="5" eb="7">
      <t>カイシャ</t>
    </rPh>
    <phoneticPr fontId="15"/>
  </si>
  <si>
    <t>星高製紙㈱上分工場</t>
    <rPh sb="0" eb="4">
      <t>ホシタカセイシ</t>
    </rPh>
    <rPh sb="5" eb="7">
      <t>カミブン</t>
    </rPh>
    <rPh sb="7" eb="9">
      <t>コウジョウ</t>
    </rPh>
    <phoneticPr fontId="15"/>
  </si>
  <si>
    <t>金柳製紙（株）</t>
  </si>
  <si>
    <t>ﾕﾆ･ﾁｬｰﾑ国光ﾉﾝｳｰｳﾞﾝ(株)製造ｸﾞﾙｰﾌﾟ国光製造ﾁｰﾑ</t>
    <rPh sb="7" eb="9">
      <t>クニミツ</t>
    </rPh>
    <rPh sb="16" eb="19">
      <t>カブ</t>
    </rPh>
    <rPh sb="19" eb="21">
      <t>セイゾウ</t>
    </rPh>
    <rPh sb="27" eb="29">
      <t>コッコウ</t>
    </rPh>
    <rPh sb="29" eb="31">
      <t>セイゾウ</t>
    </rPh>
    <phoneticPr fontId="15"/>
  </si>
  <si>
    <t>城山製紙（株）</t>
  </si>
  <si>
    <t>大王製紙（株）川之江工場</t>
  </si>
  <si>
    <t>寺尾製紙（株）</t>
  </si>
  <si>
    <t>（株）トーヨ</t>
  </si>
  <si>
    <t>西竹製紙（株）</t>
  </si>
  <si>
    <t>服部製紙（株）</t>
  </si>
  <si>
    <t>（株）丸あ製紙所</t>
    <rPh sb="1" eb="2">
      <t>カブ</t>
    </rPh>
    <rPh sb="3" eb="4">
      <t>マル</t>
    </rPh>
    <phoneticPr fontId="15"/>
  </si>
  <si>
    <t>丸石製紙（株）</t>
  </si>
  <si>
    <t>丸為製紙（有）</t>
  </si>
  <si>
    <t>三木特種製紙（株）</t>
  </si>
  <si>
    <t>南部第１団地汚水処理場</t>
  </si>
  <si>
    <t>四国中央市川之江浄化センター</t>
    <rPh sb="0" eb="2">
      <t>シコク</t>
    </rPh>
    <rPh sb="2" eb="4">
      <t>チュウオウ</t>
    </rPh>
    <rPh sb="5" eb="8">
      <t>カワノエ</t>
    </rPh>
    <phoneticPr fontId="15"/>
  </si>
  <si>
    <t>丸住製紙（株）大江工場</t>
  </si>
  <si>
    <t>梅錦山川（株）</t>
  </si>
  <si>
    <t>（株）青木製紙所</t>
  </si>
  <si>
    <t>四国中央市伊予三島清掃センター</t>
    <rPh sb="0" eb="2">
      <t>シコク</t>
    </rPh>
    <rPh sb="2" eb="5">
      <t>チュウオウシ</t>
    </rPh>
    <rPh sb="5" eb="9">
      <t>イヨミシマ</t>
    </rPh>
    <rPh sb="9" eb="11">
      <t>セイソウ</t>
    </rPh>
    <phoneticPr fontId="15"/>
  </si>
  <si>
    <t>石川製紙（株）</t>
  </si>
  <si>
    <t>愛媛製紙（株）</t>
  </si>
  <si>
    <t>オークラ製紙（株）</t>
  </si>
  <si>
    <t>大高製紙（株）</t>
  </si>
  <si>
    <t>合鹿製紙（有）</t>
    <phoneticPr fontId="15"/>
  </si>
  <si>
    <t>常裕パルプ工業(株)寒川工場</t>
    <rPh sb="0" eb="1">
      <t>ツネ</t>
    </rPh>
    <rPh sb="1" eb="2">
      <t>ユウ</t>
    </rPh>
    <rPh sb="5" eb="7">
      <t>コウギョウ</t>
    </rPh>
    <rPh sb="7" eb="10">
      <t>カブ</t>
    </rPh>
    <rPh sb="10" eb="12">
      <t>サンガワ</t>
    </rPh>
    <rPh sb="12" eb="14">
      <t>コウジョウ</t>
    </rPh>
    <phoneticPr fontId="15"/>
  </si>
  <si>
    <t>常裕パルプ工業（株）</t>
  </si>
  <si>
    <t>白川製紙（株）</t>
  </si>
  <si>
    <t>リンテック（株）三島工場</t>
  </si>
  <si>
    <t>（株）ヨンパ</t>
    <phoneticPr fontId="15"/>
  </si>
  <si>
    <t>大王製紙（株）三島工場</t>
  </si>
  <si>
    <t>大栄製紙（株）</t>
  </si>
  <si>
    <t>大富士製紙（株）</t>
  </si>
  <si>
    <t>十川製紙（株）</t>
  </si>
  <si>
    <t>ハリマ化成(株)四国工場</t>
  </si>
  <si>
    <t>福田製紙（株）</t>
  </si>
  <si>
    <t>丸五製紙（株）</t>
  </si>
  <si>
    <t>森下製紙（株）</t>
  </si>
  <si>
    <t>四国中央市水道局中田井浄水場</t>
    <rPh sb="0" eb="2">
      <t>シコク</t>
    </rPh>
    <rPh sb="2" eb="5">
      <t>チュウオウシ</t>
    </rPh>
    <rPh sb="5" eb="8">
      <t>スイドウキョク</t>
    </rPh>
    <rPh sb="8" eb="10">
      <t>ナカタ</t>
    </rPh>
    <rPh sb="10" eb="11">
      <t>イ</t>
    </rPh>
    <rPh sb="11" eb="14">
      <t>ジョウスイジョウ</t>
    </rPh>
    <phoneticPr fontId="15"/>
  </si>
  <si>
    <t>四国中央市三島浄化センター</t>
    <rPh sb="0" eb="2">
      <t>シコク</t>
    </rPh>
    <rPh sb="2" eb="4">
      <t>チュウオウ</t>
    </rPh>
    <rPh sb="4" eb="5">
      <t>シ</t>
    </rPh>
    <rPh sb="5" eb="7">
      <t>ミシマ</t>
    </rPh>
    <rPh sb="7" eb="9">
      <t>ジョウカ</t>
    </rPh>
    <phoneticPr fontId="15"/>
  </si>
  <si>
    <t>（株）オーブン愛媛工場</t>
    <rPh sb="9" eb="11">
      <t>コウジョウ</t>
    </rPh>
    <phoneticPr fontId="15"/>
  </si>
  <si>
    <t>四国中央市エコトピアひうち</t>
    <rPh sb="0" eb="2">
      <t>シコク</t>
    </rPh>
    <rPh sb="2" eb="5">
      <t>チュウオウシ</t>
    </rPh>
    <phoneticPr fontId="15"/>
  </si>
  <si>
    <t>住友化学(株)愛媛工場大江地区</t>
    <phoneticPr fontId="15"/>
  </si>
  <si>
    <t>西条</t>
    <rPh sb="0" eb="2">
      <t>サイジョウ</t>
    </rPh>
    <phoneticPr fontId="2"/>
  </si>
  <si>
    <t>住友化学(株)愛媛工場菊本地区</t>
    <phoneticPr fontId="15"/>
  </si>
  <si>
    <t>住友化学(株)愛媛工場新居浜地区</t>
    <phoneticPr fontId="15"/>
  </si>
  <si>
    <t>住友重機械工業（株）愛媛製造所新居浜工場</t>
    <rPh sb="10" eb="12">
      <t>エヒメ</t>
    </rPh>
    <rPh sb="12" eb="14">
      <t>セイゾウ</t>
    </rPh>
    <rPh sb="14" eb="15">
      <t>ショ</t>
    </rPh>
    <rPh sb="15" eb="18">
      <t>ニイハマ</t>
    </rPh>
    <rPh sb="18" eb="20">
      <t>コウバ</t>
    </rPh>
    <phoneticPr fontId="15"/>
  </si>
  <si>
    <t>日本ｴｲｱﾝﾄﾞｴﾙ（株）愛媛工場</t>
    <rPh sb="0" eb="2">
      <t>ニホン</t>
    </rPh>
    <phoneticPr fontId="15"/>
  </si>
  <si>
    <t>日本ケッチェン（株）新居浜事業所</t>
  </si>
  <si>
    <t>住友金属鉱山（株）ニッケル工場</t>
    <phoneticPr fontId="15"/>
  </si>
  <si>
    <t>住友金属鉱山（株）東予工場精銅課</t>
    <rPh sb="9" eb="13">
      <t>トウヨコウジョウ</t>
    </rPh>
    <rPh sb="13" eb="15">
      <t>セイドウ</t>
    </rPh>
    <rPh sb="15" eb="16">
      <t>カ</t>
    </rPh>
    <phoneticPr fontId="15"/>
  </si>
  <si>
    <t>住友金属鉱山（株）別子鉱山</t>
    <phoneticPr fontId="15"/>
  </si>
  <si>
    <t>新居浜市下水道終末処理場</t>
  </si>
  <si>
    <t>㈱クラレ 西条事業所</t>
    <rPh sb="5" eb="7">
      <t>サイジョウ</t>
    </rPh>
    <rPh sb="7" eb="10">
      <t>ジギョウショ</t>
    </rPh>
    <phoneticPr fontId="15"/>
  </si>
  <si>
    <t>西条市ひうちクリーンセンター</t>
    <rPh sb="0" eb="2">
      <t>サイジョウ</t>
    </rPh>
    <rPh sb="2" eb="3">
      <t>シ</t>
    </rPh>
    <phoneticPr fontId="15"/>
  </si>
  <si>
    <t>住友金属鉱山（株）東予工場</t>
    <phoneticPr fontId="15"/>
  </si>
  <si>
    <t>杉野製紙（株）</t>
  </si>
  <si>
    <t>住友重機械工業（株）愛媛製造所西条工場</t>
    <rPh sb="10" eb="12">
      <t>エヒメ</t>
    </rPh>
    <rPh sb="12" eb="14">
      <t>セイゾウ</t>
    </rPh>
    <rPh sb="14" eb="15">
      <t>ショ</t>
    </rPh>
    <rPh sb="15" eb="17">
      <t>サイジョウ</t>
    </rPh>
    <rPh sb="17" eb="19">
      <t>コウバ</t>
    </rPh>
    <phoneticPr fontId="15"/>
  </si>
  <si>
    <t>（有）だるま製紙所</t>
  </si>
  <si>
    <t>フジボウ愛媛（株）壬生川工場</t>
  </si>
  <si>
    <t>ツヅキボウ今治(株)</t>
    <rPh sb="5" eb="7">
      <t>イマバリ</t>
    </rPh>
    <rPh sb="7" eb="10">
      <t>カブ</t>
    </rPh>
    <phoneticPr fontId="15"/>
  </si>
  <si>
    <t>今治</t>
    <rPh sb="0" eb="2">
      <t>イマバリ</t>
    </rPh>
    <phoneticPr fontId="2"/>
  </si>
  <si>
    <t>今治市下水浄化センター</t>
  </si>
  <si>
    <t>塔ヶ谷下水処理場</t>
    <rPh sb="3" eb="5">
      <t>ゲスイ</t>
    </rPh>
    <phoneticPr fontId="15"/>
  </si>
  <si>
    <t>越智源（株）</t>
  </si>
  <si>
    <t>蒼社染工（株）</t>
  </si>
  <si>
    <t>大和染工（株）</t>
  </si>
  <si>
    <t>東洋繊維（株）</t>
    <rPh sb="4" eb="7">
      <t>カブ</t>
    </rPh>
    <phoneticPr fontId="2"/>
  </si>
  <si>
    <t>同心染工（株）</t>
  </si>
  <si>
    <t>西染工（株）</t>
  </si>
  <si>
    <t>株式会社ハートウェル染色事業部</t>
    <rPh sb="0" eb="4">
      <t>カブ</t>
    </rPh>
    <rPh sb="10" eb="15">
      <t>センショクジギョウブ</t>
    </rPh>
    <phoneticPr fontId="15"/>
  </si>
  <si>
    <t>今治衛生センター</t>
    <phoneticPr fontId="15"/>
  </si>
  <si>
    <t>（株）四阪製錬所</t>
    <rPh sb="5" eb="7">
      <t>セイレン</t>
    </rPh>
    <rPh sb="7" eb="8">
      <t>トコロ</t>
    </rPh>
    <phoneticPr fontId="15"/>
  </si>
  <si>
    <t>太陽石油（株）四国事業所</t>
  </si>
  <si>
    <t>村上石油（株）廃油処理工場</t>
  </si>
  <si>
    <t>桜うずまき酒造</t>
    <rPh sb="0" eb="1">
      <t>サクラ</t>
    </rPh>
    <rPh sb="5" eb="7">
      <t>シュゾウ</t>
    </rPh>
    <phoneticPr fontId="2"/>
  </si>
  <si>
    <t>松山市</t>
    <rPh sb="0" eb="3">
      <t>マツヤマシ</t>
    </rPh>
    <phoneticPr fontId="2"/>
  </si>
  <si>
    <t>愛媛中予砕石（株）山之内工場</t>
    <rPh sb="2" eb="4">
      <t>チュウヨ</t>
    </rPh>
    <phoneticPr fontId="2"/>
  </si>
  <si>
    <t>中予</t>
    <rPh sb="0" eb="2">
      <t>チュウヨ</t>
    </rPh>
    <phoneticPr fontId="2"/>
  </si>
  <si>
    <t>独立行政法人国立病院機構愛媛医療センター</t>
    <rPh sb="0" eb="2">
      <t>ドクリツ</t>
    </rPh>
    <rPh sb="2" eb="4">
      <t>ギョウセイ</t>
    </rPh>
    <rPh sb="4" eb="6">
      <t>ホウジン</t>
    </rPh>
    <rPh sb="6" eb="8">
      <t>コクリツ</t>
    </rPh>
    <rPh sb="8" eb="10">
      <t>ビョウイン</t>
    </rPh>
    <rPh sb="10" eb="12">
      <t>キコウ</t>
    </rPh>
    <rPh sb="14" eb="16">
      <t>イリョウ</t>
    </rPh>
    <phoneticPr fontId="15"/>
  </si>
  <si>
    <t>えひめ中央農業協同組合伊予工場</t>
  </si>
  <si>
    <t>塩美園</t>
    <rPh sb="0" eb="2">
      <t>シオミ</t>
    </rPh>
    <rPh sb="2" eb="3">
      <t>エン</t>
    </rPh>
    <phoneticPr fontId="15"/>
  </si>
  <si>
    <t>東レ株式会社愛媛工場</t>
  </si>
  <si>
    <t>松前町江川団地</t>
  </si>
  <si>
    <t>サンタ株式会社</t>
  </si>
  <si>
    <t>天神集中合併浄化槽</t>
    <rPh sb="0" eb="4">
      <t>テンジンシュウチュウ</t>
    </rPh>
    <rPh sb="4" eb="9">
      <t>ガッペイジョウカソウ</t>
    </rPh>
    <phoneticPr fontId="2"/>
  </si>
  <si>
    <t>向南台集中合併浄化槽</t>
    <rPh sb="3" eb="5">
      <t>シュウチュウ</t>
    </rPh>
    <rPh sb="5" eb="7">
      <t>ガッペイ</t>
    </rPh>
    <rPh sb="7" eb="10">
      <t>ジョウカソウ</t>
    </rPh>
    <phoneticPr fontId="15"/>
  </si>
  <si>
    <t>清流園</t>
    <rPh sb="0" eb="2">
      <t>セイリュウ</t>
    </rPh>
    <rPh sb="2" eb="3">
      <t>エン</t>
    </rPh>
    <phoneticPr fontId="15"/>
  </si>
  <si>
    <t>八幡浜</t>
    <rPh sb="0" eb="3">
      <t>ヤワタハマ</t>
    </rPh>
    <phoneticPr fontId="2"/>
  </si>
  <si>
    <t>ＪＡえひめアイパックス株式会社</t>
    <phoneticPr fontId="15"/>
  </si>
  <si>
    <t>市立大洲病院</t>
  </si>
  <si>
    <t>大森産業（株）</t>
  </si>
  <si>
    <t>長浜町小浦団地</t>
  </si>
  <si>
    <t>西南開発（株）</t>
  </si>
  <si>
    <t>(株)えひめフーズ</t>
    <phoneticPr fontId="15"/>
  </si>
  <si>
    <t>一楽園</t>
    <rPh sb="0" eb="1">
      <t>イチ</t>
    </rPh>
    <rPh sb="1" eb="3">
      <t>ラクエン</t>
    </rPh>
    <phoneticPr fontId="15"/>
  </si>
  <si>
    <t>（株）あわしま堂第１工場</t>
  </si>
  <si>
    <t>八幡浜紙業（株）</t>
  </si>
  <si>
    <t>㈱アール・シー・フードパック</t>
    <phoneticPr fontId="15"/>
  </si>
  <si>
    <t>伊予蒲鉾（株）</t>
  </si>
  <si>
    <t>（株）マエダ</t>
  </si>
  <si>
    <t>宇和島</t>
    <rPh sb="0" eb="3">
      <t>ウワジマ</t>
    </rPh>
    <phoneticPr fontId="2"/>
  </si>
  <si>
    <t>愛媛県農林水産研究所水産研究センター</t>
    <rPh sb="0" eb="3">
      <t>エヒメケン</t>
    </rPh>
    <rPh sb="3" eb="5">
      <t>ノウリン</t>
    </rPh>
    <rPh sb="5" eb="7">
      <t>スイサン</t>
    </rPh>
    <rPh sb="7" eb="10">
      <t>ケンキュウショ</t>
    </rPh>
    <rPh sb="10" eb="12">
      <t>スイサン</t>
    </rPh>
    <rPh sb="12" eb="14">
      <t>ケンキュウ</t>
    </rPh>
    <phoneticPr fontId="15"/>
  </si>
  <si>
    <t>愛工房株式会社加工場</t>
    <rPh sb="0" eb="3">
      <t>アイコウボウ</t>
    </rPh>
    <rPh sb="3" eb="10">
      <t>カブシキガイシャカコウジョウ</t>
    </rPh>
    <phoneticPr fontId="15"/>
  </si>
  <si>
    <t>御荘プール公園</t>
  </si>
  <si>
    <t>(株)えひめ飲料松山工場</t>
    <rPh sb="0" eb="3">
      <t>カブ</t>
    </rPh>
    <rPh sb="6" eb="8">
      <t>インリョウ</t>
    </rPh>
    <rPh sb="8" eb="10">
      <t>マツヤマ</t>
    </rPh>
    <rPh sb="10" eb="12">
      <t>コウジョウ</t>
    </rPh>
    <phoneticPr fontId="2"/>
  </si>
  <si>
    <t>(株)大阪ソーダ松山工場</t>
    <rPh sb="3" eb="5">
      <t>オオサカ</t>
    </rPh>
    <phoneticPr fontId="2"/>
  </si>
  <si>
    <t>奥道後国際観光(株)</t>
    <rPh sb="0" eb="1">
      <t>オク</t>
    </rPh>
    <rPh sb="1" eb="3">
      <t>ドウゴ</t>
    </rPh>
    <rPh sb="3" eb="5">
      <t>コクサイ</t>
    </rPh>
    <rPh sb="5" eb="7">
      <t>カンコウ</t>
    </rPh>
    <rPh sb="7" eb="10">
      <t>カブ</t>
    </rPh>
    <phoneticPr fontId="2"/>
  </si>
  <si>
    <t>県営潮見団地</t>
    <rPh sb="0" eb="2">
      <t>ケンエイ</t>
    </rPh>
    <rPh sb="2" eb="3">
      <t>シオ</t>
    </rPh>
    <rPh sb="3" eb="4">
      <t>ミ</t>
    </rPh>
    <rPh sb="4" eb="6">
      <t>ダンチ</t>
    </rPh>
    <phoneticPr fontId="2"/>
  </si>
  <si>
    <t>県営森松団地</t>
    <rPh sb="0" eb="2">
      <t>ケンエイ</t>
    </rPh>
    <rPh sb="2" eb="4">
      <t>モリマツ</t>
    </rPh>
    <rPh sb="4" eb="6">
      <t>ダンチ</t>
    </rPh>
    <phoneticPr fontId="2"/>
  </si>
  <si>
    <t>アルト堀江</t>
  </si>
  <si>
    <t>東レ・ファインケミカル(株)松山工場</t>
    <rPh sb="11" eb="14">
      <t>カブ</t>
    </rPh>
    <rPh sb="14" eb="18">
      <t>マツヤマコウジョウ</t>
    </rPh>
    <phoneticPr fontId="2"/>
  </si>
  <si>
    <t>帝人(株)松山事業所（南地区）</t>
    <rPh sb="0" eb="2">
      <t>テイジン</t>
    </rPh>
    <rPh sb="2" eb="5">
      <t>カブ</t>
    </rPh>
    <rPh sb="5" eb="6">
      <t>マツ</t>
    </rPh>
    <rPh sb="6" eb="7">
      <t>ヤマ</t>
    </rPh>
    <rPh sb="7" eb="10">
      <t>ジギョウショ</t>
    </rPh>
    <rPh sb="11" eb="12">
      <t>ミナミ</t>
    </rPh>
    <rPh sb="12" eb="14">
      <t>チク</t>
    </rPh>
    <phoneticPr fontId="2"/>
  </si>
  <si>
    <t>帝人(株)松山事業所</t>
    <rPh sb="0" eb="2">
      <t>テイジン</t>
    </rPh>
    <rPh sb="2" eb="5">
      <t>カブ</t>
    </rPh>
    <rPh sb="5" eb="7">
      <t>マツヤマ</t>
    </rPh>
    <rPh sb="7" eb="10">
      <t>ジギョウショ</t>
    </rPh>
    <phoneticPr fontId="2"/>
  </si>
  <si>
    <t>松山市下水道中央浄化センター</t>
    <rPh sb="0" eb="3">
      <t>マツヤマシ</t>
    </rPh>
    <rPh sb="3" eb="6">
      <t>ゲスイドウ</t>
    </rPh>
    <rPh sb="6" eb="8">
      <t>チュウオウ</t>
    </rPh>
    <rPh sb="8" eb="10">
      <t>ジョウカ</t>
    </rPh>
    <phoneticPr fontId="2"/>
  </si>
  <si>
    <t>松山リハビリテーション病院</t>
    <rPh sb="0" eb="2">
      <t>マツヤマ</t>
    </rPh>
    <rPh sb="11" eb="13">
      <t>ビョウイン</t>
    </rPh>
    <phoneticPr fontId="2"/>
  </si>
  <si>
    <t>コスモ松山石油(株)松山工場</t>
    <rPh sb="3" eb="5">
      <t>マツヤマ</t>
    </rPh>
    <rPh sb="5" eb="7">
      <t>セキユ</t>
    </rPh>
    <rPh sb="7" eb="10">
      <t>カブ</t>
    </rPh>
    <rPh sb="10" eb="12">
      <t>マツヤマ</t>
    </rPh>
    <rPh sb="12" eb="14">
      <t>コウジョウ</t>
    </rPh>
    <phoneticPr fontId="2"/>
  </si>
  <si>
    <t>陸上自衛隊松山駐屯地</t>
    <rPh sb="0" eb="2">
      <t>リクジョウ</t>
    </rPh>
    <phoneticPr fontId="2"/>
  </si>
  <si>
    <t>向陽ハイツ</t>
    <rPh sb="0" eb="1">
      <t>ム</t>
    </rPh>
    <rPh sb="1" eb="2">
      <t>ヨウ</t>
    </rPh>
    <phoneticPr fontId="2"/>
  </si>
  <si>
    <t>四国建販瀬戸風ハイツ</t>
    <rPh sb="0" eb="2">
      <t>シコク</t>
    </rPh>
    <rPh sb="2" eb="3">
      <t>ケン</t>
    </rPh>
    <rPh sb="3" eb="4">
      <t>ハン</t>
    </rPh>
    <rPh sb="4" eb="6">
      <t>セト</t>
    </rPh>
    <rPh sb="6" eb="7">
      <t>カゼ</t>
    </rPh>
    <phoneticPr fontId="2"/>
  </si>
  <si>
    <t>森田住宅伊台団地</t>
    <rPh sb="0" eb="2">
      <t>モリタ</t>
    </rPh>
    <rPh sb="2" eb="4">
      <t>ジュウタク</t>
    </rPh>
    <rPh sb="4" eb="5">
      <t>イ</t>
    </rPh>
    <rPh sb="5" eb="6">
      <t>ダイ</t>
    </rPh>
    <rPh sb="6" eb="8">
      <t>ダンチ</t>
    </rPh>
    <phoneticPr fontId="2"/>
  </si>
  <si>
    <t>松山発電工水管理事務所</t>
    <rPh sb="0" eb="2">
      <t>マツヤマ</t>
    </rPh>
    <rPh sb="2" eb="4">
      <t>ハツデン</t>
    </rPh>
    <rPh sb="4" eb="5">
      <t>コウ</t>
    </rPh>
    <rPh sb="5" eb="6">
      <t>ミズ</t>
    </rPh>
    <rPh sb="6" eb="8">
      <t>カンリ</t>
    </rPh>
    <rPh sb="8" eb="10">
      <t>ジム</t>
    </rPh>
    <rPh sb="10" eb="11">
      <t>ショ</t>
    </rPh>
    <phoneticPr fontId="2"/>
  </si>
  <si>
    <t>ルナ物産(株)</t>
    <rPh sb="2" eb="4">
      <t>ブッサン</t>
    </rPh>
    <rPh sb="4" eb="7">
      <t>カブ</t>
    </rPh>
    <phoneticPr fontId="2"/>
  </si>
  <si>
    <t>松山市中央卸売市場水産市場</t>
    <rPh sb="0" eb="2">
      <t>マツヤマ</t>
    </rPh>
    <rPh sb="2" eb="3">
      <t>シ</t>
    </rPh>
    <rPh sb="3" eb="5">
      <t>チュウオウ</t>
    </rPh>
    <rPh sb="5" eb="6">
      <t>オロシ</t>
    </rPh>
    <rPh sb="6" eb="7">
      <t>ウ</t>
    </rPh>
    <rPh sb="7" eb="9">
      <t>シジョウ</t>
    </rPh>
    <rPh sb="9" eb="11">
      <t>スイサン</t>
    </rPh>
    <rPh sb="11" eb="13">
      <t>シジョウ</t>
    </rPh>
    <phoneticPr fontId="2"/>
  </si>
  <si>
    <t>山並集中合併浄化槽</t>
    <rPh sb="2" eb="4">
      <t>シュウチュウ</t>
    </rPh>
    <rPh sb="4" eb="6">
      <t>ガッペイ</t>
    </rPh>
    <rPh sb="6" eb="9">
      <t>ジョウカソウ</t>
    </rPh>
    <phoneticPr fontId="15"/>
  </si>
  <si>
    <t>道後台団地</t>
    <rPh sb="0" eb="2">
      <t>ドウゴ</t>
    </rPh>
    <rPh sb="2" eb="3">
      <t>ダイ</t>
    </rPh>
    <rPh sb="3" eb="5">
      <t>ダンチ</t>
    </rPh>
    <phoneticPr fontId="2"/>
  </si>
  <si>
    <t>富士シリシア化学（株）愛媛工場</t>
  </si>
  <si>
    <t>宇和島市立吉田病院</t>
    <rPh sb="0" eb="5">
      <t>ウワジマシリツ</t>
    </rPh>
    <rPh sb="5" eb="7">
      <t>ヨシダ</t>
    </rPh>
    <rPh sb="7" eb="9">
      <t>ビョウイン</t>
    </rPh>
    <phoneticPr fontId="15"/>
  </si>
  <si>
    <t>グリーンヒルズ湯の山汚水処理施設</t>
    <rPh sb="7" eb="8">
      <t>ユ</t>
    </rPh>
    <rPh sb="9" eb="10">
      <t>ヤマ</t>
    </rPh>
    <rPh sb="10" eb="12">
      <t>オスイ</t>
    </rPh>
    <rPh sb="12" eb="14">
      <t>ショリ</t>
    </rPh>
    <rPh sb="14" eb="16">
      <t>シセツ</t>
    </rPh>
    <phoneticPr fontId="2"/>
  </si>
  <si>
    <t>西条市西条浄化センター</t>
    <rPh sb="3" eb="5">
      <t>サイジョウ</t>
    </rPh>
    <phoneticPr fontId="15"/>
  </si>
  <si>
    <t>㈱ダスキンプロダクト中四国愛媛工場</t>
    <phoneticPr fontId="15"/>
  </si>
  <si>
    <t>井関農機（株）開発本部技術部</t>
  </si>
  <si>
    <t>（株）サンフーズ</t>
  </si>
  <si>
    <t>ビレッジハウス松山上野</t>
    <rPh sb="7" eb="9">
      <t>マツヤマ</t>
    </rPh>
    <rPh sb="9" eb="11">
      <t>ウエノ</t>
    </rPh>
    <phoneticPr fontId="2"/>
  </si>
  <si>
    <t>ＮＴＴ古三津社宅</t>
    <rPh sb="3" eb="4">
      <t>フル</t>
    </rPh>
    <rPh sb="4" eb="6">
      <t>ミツ</t>
    </rPh>
    <rPh sb="6" eb="8">
      <t>シャタク</t>
    </rPh>
    <phoneticPr fontId="2"/>
  </si>
  <si>
    <t>一般財団法人新居浜精神衛生研究所附属豊岡台病院</t>
    <rPh sb="0" eb="2">
      <t>イッパン</t>
    </rPh>
    <rPh sb="2" eb="4">
      <t>ザイダン</t>
    </rPh>
    <rPh sb="4" eb="6">
      <t>ホウジン</t>
    </rPh>
    <rPh sb="6" eb="9">
      <t>ニイハマ</t>
    </rPh>
    <rPh sb="9" eb="11">
      <t>セイシン</t>
    </rPh>
    <rPh sb="11" eb="13">
      <t>エイセイ</t>
    </rPh>
    <rPh sb="13" eb="15">
      <t>ケンキュウ</t>
    </rPh>
    <rPh sb="15" eb="16">
      <t>ショ</t>
    </rPh>
    <rPh sb="16" eb="18">
      <t>フゾク</t>
    </rPh>
    <rPh sb="18" eb="20">
      <t>トヨオカ</t>
    </rPh>
    <rPh sb="20" eb="21">
      <t>ダイ</t>
    </rPh>
    <rPh sb="21" eb="23">
      <t>ビョウイン</t>
    </rPh>
    <phoneticPr fontId="15"/>
  </si>
  <si>
    <t>ルネサスセミコンダクタマニュファクチュアリング㈱西条工場</t>
    <rPh sb="24" eb="26">
      <t>サイジョウ</t>
    </rPh>
    <rPh sb="26" eb="28">
      <t>コウジョウ</t>
    </rPh>
    <phoneticPr fontId="15"/>
  </si>
  <si>
    <t>愛媛県立今治病院</t>
    <rPh sb="0" eb="2">
      <t>エヒメ</t>
    </rPh>
    <phoneticPr fontId="15"/>
  </si>
  <si>
    <t>八幡浜浄化センター</t>
    <rPh sb="0" eb="3">
      <t>ヤワタハマ</t>
    </rPh>
    <rPh sb="3" eb="5">
      <t>ジョウカ</t>
    </rPh>
    <phoneticPr fontId="15"/>
  </si>
  <si>
    <t>西条市西ひうち下水処理場</t>
    <rPh sb="0" eb="3">
      <t>サイジョウシ</t>
    </rPh>
    <phoneticPr fontId="15"/>
  </si>
  <si>
    <t>（財）正光会今治病院</t>
  </si>
  <si>
    <t>フジグラン北宇和島</t>
    <phoneticPr fontId="15"/>
  </si>
  <si>
    <t>寿冷凍食品（株）</t>
  </si>
  <si>
    <t>伊台白水団地</t>
    <rPh sb="0" eb="1">
      <t>イ</t>
    </rPh>
    <rPh sb="1" eb="2">
      <t>ダイ</t>
    </rPh>
    <rPh sb="2" eb="3">
      <t>シロ</t>
    </rPh>
    <rPh sb="3" eb="4">
      <t>ミズ</t>
    </rPh>
    <rPh sb="4" eb="6">
      <t>ダンチ</t>
    </rPh>
    <phoneticPr fontId="2"/>
  </si>
  <si>
    <t>JAえひめフレッシュフーズ(株)松山鶏卵センター</t>
    <rPh sb="16" eb="18">
      <t>マツヤマ</t>
    </rPh>
    <rPh sb="18" eb="20">
      <t>ケイラン</t>
    </rPh>
    <phoneticPr fontId="15"/>
  </si>
  <si>
    <t>マルトモ（株）チルド伊予工場</t>
  </si>
  <si>
    <t>丸三産業（株）五十崎工場</t>
  </si>
  <si>
    <t>北条下水浄化センター</t>
    <rPh sb="0" eb="2">
      <t>ホウジョウ</t>
    </rPh>
    <rPh sb="2" eb="4">
      <t>ゲスイ</t>
    </rPh>
    <rPh sb="4" eb="6">
      <t>ジョウカ</t>
    </rPh>
    <phoneticPr fontId="2"/>
  </si>
  <si>
    <t>ヤスハラケミカル(株)新居浜工場</t>
  </si>
  <si>
    <t>砥部病院</t>
    <phoneticPr fontId="15"/>
  </si>
  <si>
    <t>南高井病院</t>
    <rPh sb="0" eb="1">
      <t>ミナミ</t>
    </rPh>
    <rPh sb="1" eb="3">
      <t>タカイ</t>
    </rPh>
    <rPh sb="3" eb="5">
      <t>ビョウイン</t>
    </rPh>
    <phoneticPr fontId="2"/>
  </si>
  <si>
    <t>住友金属鉱山(株)磯浦工場</t>
  </si>
  <si>
    <t>愛媛県立とべ動物園</t>
    <rPh sb="0" eb="2">
      <t>エヒメ</t>
    </rPh>
    <phoneticPr fontId="15"/>
  </si>
  <si>
    <t>権現温泉観光(株)</t>
    <rPh sb="0" eb="2">
      <t>ゴンゲン</t>
    </rPh>
    <rPh sb="2" eb="4">
      <t>オンセン</t>
    </rPh>
    <rPh sb="4" eb="6">
      <t>カンコウ</t>
    </rPh>
    <rPh sb="6" eb="9">
      <t>カブ</t>
    </rPh>
    <phoneticPr fontId="2"/>
  </si>
  <si>
    <t>（株）TTL</t>
    <phoneticPr fontId="2"/>
  </si>
  <si>
    <t>医療法人静心会平成病院</t>
  </si>
  <si>
    <t>くみあい食品工業（株）</t>
  </si>
  <si>
    <t>（株）田窪工業所西条工場</t>
    <rPh sb="8" eb="10">
      <t>サイジョウ</t>
    </rPh>
    <rPh sb="10" eb="12">
      <t>コウジョウ</t>
    </rPh>
    <phoneticPr fontId="15"/>
  </si>
  <si>
    <t>(有)八木食品</t>
    <rPh sb="1" eb="2">
      <t>ユウ</t>
    </rPh>
    <rPh sb="3" eb="5">
      <t>ヤギ</t>
    </rPh>
    <rPh sb="5" eb="7">
      <t>ショクヒン</t>
    </rPh>
    <phoneticPr fontId="2"/>
  </si>
  <si>
    <t>（株）河上工芸所</t>
  </si>
  <si>
    <t>四国医療サービス㈱新居浜工場</t>
    <rPh sb="0" eb="2">
      <t>シコク</t>
    </rPh>
    <rPh sb="2" eb="4">
      <t>イリョウ</t>
    </rPh>
    <rPh sb="9" eb="14">
      <t>ニイハマコウジョウ</t>
    </rPh>
    <phoneticPr fontId="15"/>
  </si>
  <si>
    <t>医療法人十全会 十全ユリノキ病院</t>
    <phoneticPr fontId="15"/>
  </si>
  <si>
    <t>八多喜農業集落排水処理場</t>
  </si>
  <si>
    <t>北部浄化センター</t>
    <phoneticPr fontId="15"/>
  </si>
  <si>
    <t>西条市東予・丹原浄化センター</t>
    <rPh sb="0" eb="3">
      <t>サイジョウシ</t>
    </rPh>
    <phoneticPr fontId="15"/>
  </si>
  <si>
    <t>松山市久枝・城北学校給食共同調理場</t>
    <rPh sb="0" eb="2">
      <t>マツヤマ</t>
    </rPh>
    <rPh sb="2" eb="3">
      <t>シ</t>
    </rPh>
    <rPh sb="3" eb="5">
      <t>ヒサエダ</t>
    </rPh>
    <rPh sb="6" eb="8">
      <t>ジョウホク</t>
    </rPh>
    <rPh sb="8" eb="10">
      <t>ガッコウ</t>
    </rPh>
    <rPh sb="10" eb="12">
      <t>キュウショク</t>
    </rPh>
    <rPh sb="12" eb="14">
      <t>キョウドウ</t>
    </rPh>
    <rPh sb="14" eb="16">
      <t>チョウリ</t>
    </rPh>
    <rPh sb="16" eb="17">
      <t>バ</t>
    </rPh>
    <phoneticPr fontId="2"/>
  </si>
  <si>
    <t>浮穴学校給食共同調理場</t>
    <rPh sb="0" eb="1">
      <t>ウ</t>
    </rPh>
    <rPh sb="1" eb="2">
      <t>アナ</t>
    </rPh>
    <rPh sb="2" eb="4">
      <t>ガッコウ</t>
    </rPh>
    <rPh sb="4" eb="6">
      <t>キュウショク</t>
    </rPh>
    <rPh sb="6" eb="8">
      <t>キョウドウ</t>
    </rPh>
    <rPh sb="8" eb="10">
      <t>チョウリ</t>
    </rPh>
    <rPh sb="10" eb="11">
      <t>バ</t>
    </rPh>
    <phoneticPr fontId="2"/>
  </si>
  <si>
    <t>愛媛県農林水産研究所水産研究センター栽培資源研究所</t>
    <rPh sb="0" eb="3">
      <t>エヒメケン</t>
    </rPh>
    <rPh sb="3" eb="5">
      <t>ノウリン</t>
    </rPh>
    <rPh sb="5" eb="7">
      <t>スイサン</t>
    </rPh>
    <rPh sb="7" eb="10">
      <t>ケンキュウショ</t>
    </rPh>
    <rPh sb="10" eb="12">
      <t>スイサン</t>
    </rPh>
    <rPh sb="12" eb="14">
      <t>ケンキュウ</t>
    </rPh>
    <rPh sb="18" eb="20">
      <t>サイバイ</t>
    </rPh>
    <rPh sb="20" eb="22">
      <t>シゲン</t>
    </rPh>
    <rPh sb="22" eb="25">
      <t>ケンキュウショ</t>
    </rPh>
    <phoneticPr fontId="15"/>
  </si>
  <si>
    <t>新伊予ゴルフ倶楽部</t>
    <rPh sb="0" eb="1">
      <t>シン</t>
    </rPh>
    <phoneticPr fontId="15"/>
  </si>
  <si>
    <t>東道後のそらともり</t>
    <rPh sb="0" eb="1">
      <t>ヒガシ</t>
    </rPh>
    <rPh sb="1" eb="3">
      <t>ドウゴ</t>
    </rPh>
    <phoneticPr fontId="2"/>
  </si>
  <si>
    <t>マイントピア別子</t>
  </si>
  <si>
    <t>ライオンズガーデン姫原</t>
    <rPh sb="9" eb="10">
      <t>ヒメ</t>
    </rPh>
    <rPh sb="10" eb="11">
      <t>バラ</t>
    </rPh>
    <phoneticPr fontId="2"/>
  </si>
  <si>
    <t>松山市下水道西部浄化センター</t>
    <rPh sb="0" eb="2">
      <t>マツヤマ</t>
    </rPh>
    <rPh sb="2" eb="3">
      <t>シ</t>
    </rPh>
    <rPh sb="3" eb="6">
      <t>ゲスイドウ</t>
    </rPh>
    <rPh sb="6" eb="8">
      <t>セイブ</t>
    </rPh>
    <rPh sb="8" eb="10">
      <t>ジョウカ</t>
    </rPh>
    <phoneticPr fontId="2"/>
  </si>
  <si>
    <t>星乃岡温泉</t>
    <rPh sb="0" eb="1">
      <t>ホシ</t>
    </rPh>
    <rPh sb="1" eb="2">
      <t>ノ</t>
    </rPh>
    <rPh sb="2" eb="3">
      <t>オカ</t>
    </rPh>
    <rPh sb="3" eb="5">
      <t>オンセン</t>
    </rPh>
    <phoneticPr fontId="2"/>
  </si>
  <si>
    <t>休暇村瀬戸内東予</t>
    <rPh sb="0" eb="2">
      <t>キュウカ</t>
    </rPh>
    <rPh sb="2" eb="3">
      <t>ムラ</t>
    </rPh>
    <rPh sb="3" eb="5">
      <t>セト</t>
    </rPh>
    <rPh sb="5" eb="6">
      <t>ウチ</t>
    </rPh>
    <rPh sb="6" eb="8">
      <t>トウヨ</t>
    </rPh>
    <phoneticPr fontId="15"/>
  </si>
  <si>
    <t>松山自動車道入野ＰＡ休憩施設</t>
    <rPh sb="0" eb="2">
      <t>マツヤマ</t>
    </rPh>
    <rPh sb="2" eb="5">
      <t>ジドウシャ</t>
    </rPh>
    <rPh sb="5" eb="6">
      <t>ミチ</t>
    </rPh>
    <rPh sb="6" eb="8">
      <t>イリノ</t>
    </rPh>
    <rPh sb="10" eb="12">
      <t>キュウケイ</t>
    </rPh>
    <rPh sb="12" eb="14">
      <t>シセツ</t>
    </rPh>
    <phoneticPr fontId="15"/>
  </si>
  <si>
    <t>エリエールゴルフクラブ松山</t>
    <rPh sb="11" eb="13">
      <t>マツヤマ</t>
    </rPh>
    <phoneticPr fontId="2"/>
  </si>
  <si>
    <t>医療法人財団尚温会伊予病院</t>
  </si>
  <si>
    <t>四国電力（株）伊方発電所</t>
    <phoneticPr fontId="15"/>
  </si>
  <si>
    <t>コカコーラボトラーズジャパン(株)小松工場</t>
    <phoneticPr fontId="15"/>
  </si>
  <si>
    <t>松山第一病院</t>
    <rPh sb="0" eb="2">
      <t>マツヤマ</t>
    </rPh>
    <rPh sb="2" eb="4">
      <t>ダイイチ</t>
    </rPh>
    <rPh sb="4" eb="6">
      <t>ビョウイン</t>
    </rPh>
    <phoneticPr fontId="2"/>
  </si>
  <si>
    <t>西部処理場</t>
    <phoneticPr fontId="15"/>
  </si>
  <si>
    <t>ハトマート</t>
    <phoneticPr fontId="2"/>
  </si>
  <si>
    <t>マリエール大洲</t>
    <rPh sb="5" eb="7">
      <t>オオズ</t>
    </rPh>
    <phoneticPr fontId="15"/>
  </si>
  <si>
    <t>ワイグループ協同組合</t>
  </si>
  <si>
    <t>愛媛県立南宇和病院</t>
    <phoneticPr fontId="15"/>
  </si>
  <si>
    <t>四国中央市アイ・クリーン</t>
    <rPh sb="0" eb="2">
      <t>シコク</t>
    </rPh>
    <rPh sb="2" eb="4">
      <t>チュウオウ</t>
    </rPh>
    <phoneticPr fontId="15"/>
  </si>
  <si>
    <t>愛媛ゴルフ倶楽部</t>
  </si>
  <si>
    <t>サンセットヒルズカントリークラブ</t>
    <phoneticPr fontId="2"/>
  </si>
  <si>
    <t>第４号南予レク都市公園</t>
  </si>
  <si>
    <t>愛媛県総合科学博物館</t>
  </si>
  <si>
    <t>磯崎浄化センター</t>
  </si>
  <si>
    <t>大洲肱南浄化センター</t>
    <phoneticPr fontId="15"/>
  </si>
  <si>
    <t>伊予市下水浄化センター</t>
  </si>
  <si>
    <t>瀬戸町頂上開発汚水処理場</t>
  </si>
  <si>
    <t>フジグラン川之江</t>
  </si>
  <si>
    <t>四国乳業（株）本社工場</t>
  </si>
  <si>
    <t>真網代くじらリハビリテーション病院</t>
    <phoneticPr fontId="15"/>
  </si>
  <si>
    <t>宇和島市浄化センター</t>
  </si>
  <si>
    <t>市営住宅新町団地</t>
  </si>
  <si>
    <t>市営住宅城ケ谷団地</t>
  </si>
  <si>
    <t>医療法人誓生会松風病院</t>
    <rPh sb="0" eb="4">
      <t>イリョウホウジン</t>
    </rPh>
    <rPh sb="4" eb="5">
      <t>チカイ</t>
    </rPh>
    <rPh sb="5" eb="6">
      <t>ショウ</t>
    </rPh>
    <rPh sb="6" eb="7">
      <t>カイ</t>
    </rPh>
    <rPh sb="7" eb="9">
      <t>マツカゼ</t>
    </rPh>
    <rPh sb="9" eb="11">
      <t>ビョウイン</t>
    </rPh>
    <phoneticPr fontId="15"/>
  </si>
  <si>
    <t>大浦地区農業集落排水施設</t>
    <rPh sb="0" eb="2">
      <t>オオウラ</t>
    </rPh>
    <rPh sb="2" eb="4">
      <t>チク</t>
    </rPh>
    <rPh sb="4" eb="6">
      <t>ノウギョウ</t>
    </rPh>
    <rPh sb="6" eb="8">
      <t>シュウラク</t>
    </rPh>
    <rPh sb="8" eb="10">
      <t>ハイスイ</t>
    </rPh>
    <rPh sb="10" eb="12">
      <t>シセツ</t>
    </rPh>
    <phoneticPr fontId="2"/>
  </si>
  <si>
    <t>大畑集中合併浄化槽</t>
    <rPh sb="2" eb="4">
      <t>シュウチュウ</t>
    </rPh>
    <rPh sb="4" eb="6">
      <t>ガッペイ</t>
    </rPh>
    <rPh sb="6" eb="9">
      <t>ジョウカソウ</t>
    </rPh>
    <phoneticPr fontId="15"/>
  </si>
  <si>
    <t>富士集中合併浄化槽</t>
    <rPh sb="2" eb="4">
      <t>シュウチュウ</t>
    </rPh>
    <rPh sb="4" eb="6">
      <t>ガッペイ</t>
    </rPh>
    <rPh sb="6" eb="9">
      <t>ジョウカソウ</t>
    </rPh>
    <phoneticPr fontId="15"/>
  </si>
  <si>
    <t>川井団地集中合併浄化槽</t>
    <rPh sb="4" eb="6">
      <t>シュウチュウ</t>
    </rPh>
    <rPh sb="6" eb="8">
      <t>ガッペイ</t>
    </rPh>
    <rPh sb="8" eb="11">
      <t>ジョウカソウ</t>
    </rPh>
    <phoneticPr fontId="15"/>
  </si>
  <si>
    <t>さかえ団地</t>
  </si>
  <si>
    <t>ビレッジハウス多田</t>
    <phoneticPr fontId="2"/>
  </si>
  <si>
    <t>学校法人帝京科学大学帝京第五高等学校</t>
  </si>
  <si>
    <t>大洲記念病院</t>
  </si>
  <si>
    <t>喜木津浄化センター</t>
  </si>
  <si>
    <t>夏目ヶ市公営住宅</t>
  </si>
  <si>
    <t>愛寿荘</t>
    <rPh sb="0" eb="1">
      <t>アイ</t>
    </rPh>
    <rPh sb="1" eb="2">
      <t>コトブキ</t>
    </rPh>
    <rPh sb="2" eb="3">
      <t>ソウ</t>
    </rPh>
    <phoneticPr fontId="2"/>
  </si>
  <si>
    <t>イヨテツスポーツセンター</t>
    <phoneticPr fontId="2"/>
  </si>
  <si>
    <t>サーパス三津壱番館</t>
    <rPh sb="4" eb="6">
      <t>ミツ</t>
    </rPh>
    <rPh sb="6" eb="8">
      <t>イチバン</t>
    </rPh>
    <rPh sb="8" eb="9">
      <t>カン</t>
    </rPh>
    <phoneticPr fontId="2"/>
  </si>
  <si>
    <t>サーパス三津二番館</t>
    <rPh sb="4" eb="6">
      <t>ミツ</t>
    </rPh>
    <rPh sb="6" eb="8">
      <t>ニバン</t>
    </rPh>
    <rPh sb="8" eb="9">
      <t>カン</t>
    </rPh>
    <phoneticPr fontId="2"/>
  </si>
  <si>
    <t>県営梅津寺団地</t>
    <rPh sb="2" eb="5">
      <t>バイシンジ</t>
    </rPh>
    <rPh sb="5" eb="7">
      <t>ダンチ</t>
    </rPh>
    <phoneticPr fontId="2"/>
  </si>
  <si>
    <t>真光園</t>
    <rPh sb="0" eb="1">
      <t>シン</t>
    </rPh>
    <rPh sb="1" eb="2">
      <t>ヒカリ</t>
    </rPh>
    <rPh sb="2" eb="3">
      <t>エン</t>
    </rPh>
    <phoneticPr fontId="2"/>
  </si>
  <si>
    <t>第一ゴトービル</t>
    <rPh sb="0" eb="2">
      <t>ダイイチ</t>
    </rPh>
    <phoneticPr fontId="2"/>
  </si>
  <si>
    <t>救護施設みさか荘外２施設</t>
    <rPh sb="0" eb="2">
      <t>キュウゴ</t>
    </rPh>
    <rPh sb="2" eb="4">
      <t>シセツ</t>
    </rPh>
    <rPh sb="7" eb="8">
      <t>ソウ</t>
    </rPh>
    <rPh sb="8" eb="9">
      <t>ホカ</t>
    </rPh>
    <rPh sb="10" eb="12">
      <t>シセツ</t>
    </rPh>
    <phoneticPr fontId="2"/>
  </si>
  <si>
    <t>三光団地</t>
    <rPh sb="0" eb="1">
      <t>３</t>
    </rPh>
    <rPh sb="1" eb="2">
      <t>ヒカリ</t>
    </rPh>
    <rPh sb="2" eb="4">
      <t>ダンチ</t>
    </rPh>
    <phoneticPr fontId="2"/>
  </si>
  <si>
    <t>八幡浜医師会立双岩病院</t>
  </si>
  <si>
    <t>松山自動車道石鎚山ＳＡ休憩施設</t>
    <rPh sb="0" eb="2">
      <t>マツヤマ</t>
    </rPh>
    <rPh sb="2" eb="5">
      <t>ジドウシャ</t>
    </rPh>
    <rPh sb="5" eb="6">
      <t>ドウ</t>
    </rPh>
    <rPh sb="6" eb="8">
      <t>イシヅチ</t>
    </rPh>
    <rPh sb="8" eb="9">
      <t>ヤマ</t>
    </rPh>
    <rPh sb="11" eb="13">
      <t>キュウケイ</t>
    </rPh>
    <rPh sb="13" eb="15">
      <t>シセツ</t>
    </rPh>
    <phoneticPr fontId="15"/>
  </si>
  <si>
    <t>永長処理場</t>
  </si>
  <si>
    <t>日本ケッチェン（株）新居浜事業所ユーロキャット工場</t>
    <rPh sb="23" eb="25">
      <t>コウジョウ</t>
    </rPh>
    <phoneticPr fontId="15"/>
  </si>
  <si>
    <t>宗方農業集落排水処理施設</t>
    <rPh sb="0" eb="2">
      <t>ムナカタ</t>
    </rPh>
    <rPh sb="2" eb="4">
      <t>ノウギョウ</t>
    </rPh>
    <rPh sb="4" eb="6">
      <t>シュウラク</t>
    </rPh>
    <rPh sb="6" eb="8">
      <t>ハイスイ</t>
    </rPh>
    <rPh sb="8" eb="10">
      <t>ショリ</t>
    </rPh>
    <rPh sb="10" eb="12">
      <t>シセツ</t>
    </rPh>
    <phoneticPr fontId="15"/>
  </si>
  <si>
    <t>（医）光佑会老人保健施設菜の花</t>
  </si>
  <si>
    <t>宮浦浄化センター</t>
  </si>
  <si>
    <t>東港マリーナクラブハウス</t>
  </si>
  <si>
    <t>小漕処理場</t>
    <phoneticPr fontId="15"/>
  </si>
  <si>
    <t>鷹の子病院</t>
    <rPh sb="0" eb="1">
      <t>タカ</t>
    </rPh>
    <rPh sb="2" eb="3">
      <t>コ</t>
    </rPh>
    <rPh sb="3" eb="5">
      <t>ビョウイン</t>
    </rPh>
    <phoneticPr fontId="2"/>
  </si>
  <si>
    <t>友浦クリーンセンター</t>
    <phoneticPr fontId="15"/>
  </si>
  <si>
    <t>大三島北農業集落排水処理施設</t>
  </si>
  <si>
    <t>住友金属鉱山（株）佐々連鉱山</t>
  </si>
  <si>
    <t>吉海浄化センター</t>
  </si>
  <si>
    <t>道後観光ゴルフ(株)</t>
    <rPh sb="0" eb="2">
      <t>ドウゴ</t>
    </rPh>
    <rPh sb="2" eb="4">
      <t>カンコウ</t>
    </rPh>
    <rPh sb="7" eb="10">
      <t>カブ</t>
    </rPh>
    <phoneticPr fontId="2"/>
  </si>
  <si>
    <t>弓削浄化センター</t>
  </si>
  <si>
    <t>九王水処理センター</t>
    <rPh sb="2" eb="3">
      <t>ミズ</t>
    </rPh>
    <phoneticPr fontId="15"/>
  </si>
  <si>
    <t>媛彦温泉</t>
    <rPh sb="0" eb="1">
      <t>ヒメ</t>
    </rPh>
    <rPh sb="1" eb="2">
      <t>ヒコ</t>
    </rPh>
    <rPh sb="2" eb="4">
      <t>オンセン</t>
    </rPh>
    <phoneticPr fontId="2"/>
  </si>
  <si>
    <t>パルティ・フジ姫原店</t>
    <rPh sb="7" eb="8">
      <t>ヒメ</t>
    </rPh>
    <rPh sb="8" eb="9">
      <t>バラ</t>
    </rPh>
    <rPh sb="9" eb="10">
      <t>テン</t>
    </rPh>
    <phoneticPr fontId="2"/>
  </si>
  <si>
    <t>デリカサラダボーイ(株)えひめ工場</t>
    <rPh sb="9" eb="12">
      <t>カブ</t>
    </rPh>
    <rPh sb="15" eb="17">
      <t>コウジョウ</t>
    </rPh>
    <phoneticPr fontId="15"/>
  </si>
  <si>
    <t>太陽石油（株）四国事業所社宅</t>
  </si>
  <si>
    <t>内子町浄化センター</t>
  </si>
  <si>
    <t>伊予市大平地区農業集落排水処理施設</t>
    <rPh sb="0" eb="3">
      <t>イヨシ</t>
    </rPh>
    <rPh sb="3" eb="5">
      <t>オオヒラ</t>
    </rPh>
    <rPh sb="5" eb="7">
      <t>チク</t>
    </rPh>
    <rPh sb="7" eb="9">
      <t>ノウギョウ</t>
    </rPh>
    <rPh sb="9" eb="11">
      <t>シュウラク</t>
    </rPh>
    <rPh sb="11" eb="13">
      <t>ハイスイ</t>
    </rPh>
    <rPh sb="13" eb="15">
      <t>ショリ</t>
    </rPh>
    <rPh sb="15" eb="17">
      <t>シセツ</t>
    </rPh>
    <phoneticPr fontId="15"/>
  </si>
  <si>
    <t>古谷地区クリーンセンター</t>
  </si>
  <si>
    <t>オオズプラザホテル</t>
  </si>
  <si>
    <t>日本製鉄（株）瀬戸内製造所　阪神地区</t>
    <rPh sb="0" eb="2">
      <t>ニホン</t>
    </rPh>
    <rPh sb="2" eb="4">
      <t>セイテツ</t>
    </rPh>
    <rPh sb="4" eb="7">
      <t>カブ</t>
    </rPh>
    <rPh sb="7" eb="10">
      <t>セトウチ</t>
    </rPh>
    <rPh sb="10" eb="13">
      <t>セイゾウジョ</t>
    </rPh>
    <rPh sb="14" eb="16">
      <t>ハンシン</t>
    </rPh>
    <rPh sb="16" eb="18">
      <t>チク</t>
    </rPh>
    <phoneticPr fontId="15"/>
  </si>
  <si>
    <t>えひめこどもの城</t>
    <rPh sb="7" eb="8">
      <t>シロ</t>
    </rPh>
    <phoneticPr fontId="15"/>
  </si>
  <si>
    <t>株式会社オズメッセＡコープおおず</t>
    <phoneticPr fontId="15"/>
  </si>
  <si>
    <t>野々江農業集落排水処理施設</t>
    <phoneticPr fontId="15"/>
  </si>
  <si>
    <t>グリーンヒルズ湯の山第２汚水処理施設</t>
    <rPh sb="7" eb="8">
      <t>ユ</t>
    </rPh>
    <rPh sb="9" eb="10">
      <t>ヤマ</t>
    </rPh>
    <rPh sb="10" eb="11">
      <t>ダイ</t>
    </rPh>
    <rPh sb="12" eb="14">
      <t>オスイ</t>
    </rPh>
    <rPh sb="14" eb="16">
      <t>ショリ</t>
    </rPh>
    <rPh sb="16" eb="18">
      <t>シセツ</t>
    </rPh>
    <phoneticPr fontId="2"/>
  </si>
  <si>
    <t>神野久処理場</t>
    <rPh sb="0" eb="2">
      <t>ジンノ</t>
    </rPh>
    <rPh sb="2" eb="3">
      <t>ク</t>
    </rPh>
    <rPh sb="3" eb="6">
      <t>ショリジョウ</t>
    </rPh>
    <phoneticPr fontId="15"/>
  </si>
  <si>
    <t>上浦町盛浄化センター</t>
  </si>
  <si>
    <t>西条市アウトドアオアシス石鎚</t>
    <rPh sb="0" eb="3">
      <t>サイジョウシ</t>
    </rPh>
    <rPh sb="12" eb="14">
      <t>イシヅチ</t>
    </rPh>
    <phoneticPr fontId="15"/>
  </si>
  <si>
    <t>中島総合文化センター</t>
    <rPh sb="0" eb="2">
      <t>ナカジマ</t>
    </rPh>
    <rPh sb="2" eb="4">
      <t>ソウゴウ</t>
    </rPh>
    <rPh sb="4" eb="6">
      <t>ブンカ</t>
    </rPh>
    <phoneticPr fontId="2"/>
  </si>
  <si>
    <t>平碆クリーンセンター</t>
    <rPh sb="0" eb="1">
      <t>ヒラ</t>
    </rPh>
    <phoneticPr fontId="15"/>
  </si>
  <si>
    <t>広田地区処理場</t>
  </si>
  <si>
    <t>(株)愛媛ちぬや</t>
    <rPh sb="0" eb="3">
      <t>カブ</t>
    </rPh>
    <rPh sb="3" eb="5">
      <t>エヒメ</t>
    </rPh>
    <phoneticPr fontId="15"/>
  </si>
  <si>
    <t>川内浄化センター</t>
    <rPh sb="0" eb="2">
      <t>カワウチ</t>
    </rPh>
    <rPh sb="2" eb="4">
      <t>ジョウカ</t>
    </rPh>
    <phoneticPr fontId="15"/>
  </si>
  <si>
    <t>岡村地区農業集落排水処理施設</t>
  </si>
  <si>
    <t>玉川グリーンハイツ、コミニティ・プラント</t>
    <rPh sb="0" eb="2">
      <t>タマガワ</t>
    </rPh>
    <phoneticPr fontId="15"/>
  </si>
  <si>
    <t>瀬戸内温泉プール</t>
    <rPh sb="0" eb="3">
      <t>セトウチ</t>
    </rPh>
    <rPh sb="3" eb="5">
      <t>オンセン</t>
    </rPh>
    <phoneticPr fontId="15"/>
  </si>
  <si>
    <t>医療法人大樹会今治南病院</t>
    <rPh sb="0" eb="2">
      <t>イリョウ</t>
    </rPh>
    <rPh sb="2" eb="4">
      <t>ホウジン</t>
    </rPh>
    <rPh sb="4" eb="6">
      <t>タイジュ</t>
    </rPh>
    <rPh sb="6" eb="7">
      <t>カイ</t>
    </rPh>
    <rPh sb="7" eb="9">
      <t>イマバリ</t>
    </rPh>
    <rPh sb="9" eb="10">
      <t>ミナミ</t>
    </rPh>
    <rPh sb="10" eb="12">
      <t>ビョウイン</t>
    </rPh>
    <phoneticPr fontId="15"/>
  </si>
  <si>
    <t>野村農業公園</t>
    <rPh sb="0" eb="2">
      <t>ノムラ</t>
    </rPh>
    <rPh sb="2" eb="4">
      <t>ノウギョウ</t>
    </rPh>
    <rPh sb="4" eb="6">
      <t>コウエン</t>
    </rPh>
    <phoneticPr fontId="15"/>
  </si>
  <si>
    <t>仙味エキス株式会社</t>
    <rPh sb="0" eb="2">
      <t>センミ</t>
    </rPh>
    <rPh sb="5" eb="9">
      <t>カブシキガイシャ</t>
    </rPh>
    <phoneticPr fontId="15"/>
  </si>
  <si>
    <t>㈱中国フジパン四国事業所</t>
    <rPh sb="1" eb="3">
      <t>チュウゴク</t>
    </rPh>
    <rPh sb="7" eb="9">
      <t>シコク</t>
    </rPh>
    <rPh sb="9" eb="12">
      <t>ジギョウショ</t>
    </rPh>
    <phoneticPr fontId="15"/>
  </si>
  <si>
    <t>中山町中山浄化センター</t>
    <rPh sb="0" eb="3">
      <t>ナカヤマチョウ</t>
    </rPh>
    <rPh sb="3" eb="5">
      <t>ナカヤマ</t>
    </rPh>
    <rPh sb="5" eb="7">
      <t>ジョウカ</t>
    </rPh>
    <phoneticPr fontId="15"/>
  </si>
  <si>
    <t>佐礼谷処理場</t>
    <rPh sb="0" eb="1">
      <t>サ</t>
    </rPh>
    <rPh sb="1" eb="2">
      <t>レイ</t>
    </rPh>
    <rPh sb="2" eb="3">
      <t>タニ</t>
    </rPh>
    <rPh sb="3" eb="6">
      <t>ショリジョウ</t>
    </rPh>
    <phoneticPr fontId="15"/>
  </si>
  <si>
    <t>山之内水処理センター</t>
    <rPh sb="0" eb="3">
      <t>ヤマノウチ</t>
    </rPh>
    <rPh sb="3" eb="4">
      <t>ミズ</t>
    </rPh>
    <rPh sb="4" eb="6">
      <t>ショリ</t>
    </rPh>
    <phoneticPr fontId="15"/>
  </si>
  <si>
    <t>松山観光港ターミナル(株)</t>
    <rPh sb="0" eb="2">
      <t>マツヤマ</t>
    </rPh>
    <rPh sb="2" eb="4">
      <t>カンコウ</t>
    </rPh>
    <rPh sb="4" eb="5">
      <t>ミナト</t>
    </rPh>
    <rPh sb="10" eb="13">
      <t>カブ</t>
    </rPh>
    <phoneticPr fontId="2"/>
  </si>
  <si>
    <t>タオル美術館ICHIHIRO</t>
    <rPh sb="3" eb="6">
      <t>ビジュツカン</t>
    </rPh>
    <phoneticPr fontId="15"/>
  </si>
  <si>
    <t>松山市北部浄化センター</t>
    <rPh sb="0" eb="3">
      <t>マツヤマシ</t>
    </rPh>
    <rPh sb="3" eb="5">
      <t>ホクブ</t>
    </rPh>
    <rPh sb="5" eb="7">
      <t>ジョウカ</t>
    </rPh>
    <phoneticPr fontId="2"/>
  </si>
  <si>
    <t>松前浄化センター</t>
    <rPh sb="0" eb="2">
      <t>マサキ</t>
    </rPh>
    <rPh sb="2" eb="4">
      <t>ジョウカ</t>
    </rPh>
    <phoneticPr fontId="15"/>
  </si>
  <si>
    <t>口総農業集落排水処理施設</t>
  </si>
  <si>
    <t>道後平団地</t>
    <rPh sb="0" eb="2">
      <t>ドウゴ</t>
    </rPh>
    <rPh sb="2" eb="3">
      <t>タイラ</t>
    </rPh>
    <rPh sb="3" eb="5">
      <t>ダンチ</t>
    </rPh>
    <phoneticPr fontId="2"/>
  </si>
  <si>
    <t>日本食研製造(株)</t>
    <rPh sb="0" eb="4">
      <t>ニホンショッケン</t>
    </rPh>
    <rPh sb="4" eb="6">
      <t>セイゾウ</t>
    </rPh>
    <rPh sb="6" eb="9">
      <t>カブ</t>
    </rPh>
    <phoneticPr fontId="15"/>
  </si>
  <si>
    <t>見奈良天然温泉利楽</t>
    <rPh sb="0" eb="3">
      <t>ミナラ</t>
    </rPh>
    <rPh sb="3" eb="5">
      <t>テンネン</t>
    </rPh>
    <rPh sb="5" eb="7">
      <t>オンセン</t>
    </rPh>
    <rPh sb="7" eb="9">
      <t>リラク</t>
    </rPh>
    <phoneticPr fontId="15"/>
  </si>
  <si>
    <t>(株)菱進テック</t>
    <rPh sb="0" eb="3">
      <t>カブ</t>
    </rPh>
    <rPh sb="3" eb="4">
      <t>ヒシ</t>
    </rPh>
    <phoneticPr fontId="15"/>
  </si>
  <si>
    <t>老人保健施設福角病院</t>
    <rPh sb="0" eb="2">
      <t>ロウジン</t>
    </rPh>
    <rPh sb="2" eb="4">
      <t>ホケン</t>
    </rPh>
    <rPh sb="4" eb="6">
      <t>シセツ</t>
    </rPh>
    <rPh sb="6" eb="7">
      <t>フク</t>
    </rPh>
    <rPh sb="7" eb="8">
      <t>カド</t>
    </rPh>
    <rPh sb="8" eb="10">
      <t>ビョウイン</t>
    </rPh>
    <phoneticPr fontId="2"/>
  </si>
  <si>
    <t>松山自動車道伊予灘ＳＡ休憩施設</t>
    <rPh sb="0" eb="2">
      <t>マツヤマ</t>
    </rPh>
    <rPh sb="2" eb="5">
      <t>ジドウシャ</t>
    </rPh>
    <rPh sb="5" eb="6">
      <t>ドウ</t>
    </rPh>
    <rPh sb="6" eb="8">
      <t>イヨ</t>
    </rPh>
    <rPh sb="8" eb="9">
      <t>ナダ</t>
    </rPh>
    <rPh sb="11" eb="13">
      <t>キュウケイ</t>
    </rPh>
    <rPh sb="13" eb="15">
      <t>シセツ</t>
    </rPh>
    <phoneticPr fontId="15"/>
  </si>
  <si>
    <t>上島町生名浄化センター</t>
    <rPh sb="0" eb="2">
      <t>カミジマ</t>
    </rPh>
    <rPh sb="2" eb="3">
      <t>マチ</t>
    </rPh>
    <rPh sb="3" eb="5">
      <t>イキナ</t>
    </rPh>
    <rPh sb="5" eb="7">
      <t>ジョウカ</t>
    </rPh>
    <phoneticPr fontId="15"/>
  </si>
  <si>
    <t>パルティフジ衣山SC「シネマ棟」</t>
    <rPh sb="6" eb="8">
      <t>キヌヤマ</t>
    </rPh>
    <rPh sb="14" eb="15">
      <t>ムネ</t>
    </rPh>
    <phoneticPr fontId="2"/>
  </si>
  <si>
    <t>松山ロイヤルゴルフ倶楽部</t>
    <rPh sb="0" eb="2">
      <t>マツヤマ</t>
    </rPh>
    <rPh sb="9" eb="12">
      <t>クラブ</t>
    </rPh>
    <phoneticPr fontId="15"/>
  </si>
  <si>
    <t>パルティ・フジ衣山SC飲食棟</t>
    <rPh sb="7" eb="9">
      <t>キヌヤマ</t>
    </rPh>
    <rPh sb="11" eb="13">
      <t>インショク</t>
    </rPh>
    <rPh sb="13" eb="14">
      <t>ムネ</t>
    </rPh>
    <phoneticPr fontId="2"/>
  </si>
  <si>
    <t>佐島地区農業集落排水処理施設</t>
    <rPh sb="0" eb="2">
      <t>サジマ</t>
    </rPh>
    <rPh sb="2" eb="4">
      <t>チク</t>
    </rPh>
    <rPh sb="4" eb="6">
      <t>ノウギョウ</t>
    </rPh>
    <rPh sb="6" eb="8">
      <t>シュウラク</t>
    </rPh>
    <rPh sb="8" eb="10">
      <t>ハイスイ</t>
    </rPh>
    <rPh sb="10" eb="12">
      <t>ショリ</t>
    </rPh>
    <rPh sb="12" eb="14">
      <t>シセツ</t>
    </rPh>
    <phoneticPr fontId="15"/>
  </si>
  <si>
    <t>拝志地区浄化センター</t>
    <rPh sb="0" eb="1">
      <t>ハイ</t>
    </rPh>
    <rPh sb="1" eb="2">
      <t>シ</t>
    </rPh>
    <rPh sb="2" eb="4">
      <t>チク</t>
    </rPh>
    <rPh sb="4" eb="6">
      <t>ジョウカ</t>
    </rPh>
    <phoneticPr fontId="15"/>
  </si>
  <si>
    <t>朝倉地区クリーンセンター</t>
  </si>
  <si>
    <t>田之筋地区農業集落排水処理施設</t>
    <rPh sb="0" eb="1">
      <t>タ</t>
    </rPh>
    <rPh sb="1" eb="2">
      <t>ノ</t>
    </rPh>
    <rPh sb="2" eb="3">
      <t>スジ</t>
    </rPh>
    <rPh sb="3" eb="5">
      <t>チク</t>
    </rPh>
    <rPh sb="5" eb="7">
      <t>ノウギョウ</t>
    </rPh>
    <rPh sb="7" eb="9">
      <t>シュウラク</t>
    </rPh>
    <rPh sb="9" eb="11">
      <t>ハイスイ</t>
    </rPh>
    <rPh sb="11" eb="13">
      <t>ショリ</t>
    </rPh>
    <rPh sb="13" eb="15">
      <t>シセツ</t>
    </rPh>
    <phoneticPr fontId="15"/>
  </si>
  <si>
    <t>上浦町井口浄化センター</t>
    <rPh sb="0" eb="3">
      <t>カミウラチョウ</t>
    </rPh>
    <rPh sb="3" eb="5">
      <t>イノクチ</t>
    </rPh>
    <rPh sb="5" eb="7">
      <t>ジョウカ</t>
    </rPh>
    <phoneticPr fontId="15"/>
  </si>
  <si>
    <t>パルティフジ衣山SCⅡ「飲食棟」</t>
    <rPh sb="6" eb="8">
      <t>キヌヤマ</t>
    </rPh>
    <rPh sb="12" eb="14">
      <t>インショク</t>
    </rPh>
    <rPh sb="14" eb="15">
      <t>ムネ</t>
    </rPh>
    <phoneticPr fontId="2"/>
  </si>
  <si>
    <t>保内浄化センター</t>
    <rPh sb="0" eb="2">
      <t>ホナイ</t>
    </rPh>
    <rPh sb="2" eb="4">
      <t>ジョウカ</t>
    </rPh>
    <phoneticPr fontId="15"/>
  </si>
  <si>
    <t>上浦町瀬戸崎浄化センター</t>
  </si>
  <si>
    <t>りんりんパーク温泉宿泊施設</t>
    <rPh sb="7" eb="9">
      <t>オンセン</t>
    </rPh>
    <rPh sb="9" eb="11">
      <t>シュクハク</t>
    </rPh>
    <rPh sb="11" eb="13">
      <t>シセツ</t>
    </rPh>
    <phoneticPr fontId="15"/>
  </si>
  <si>
    <t>住友共同電力株式会社壬生川発電所</t>
    <rPh sb="0" eb="2">
      <t>スミトモ</t>
    </rPh>
    <rPh sb="2" eb="4">
      <t>キョウドウ</t>
    </rPh>
    <rPh sb="4" eb="6">
      <t>デンリョク</t>
    </rPh>
    <rPh sb="6" eb="10">
      <t>カブシキガイシャ</t>
    </rPh>
    <rPh sb="10" eb="13">
      <t>ニュウガワ</t>
    </rPh>
    <rPh sb="13" eb="15">
      <t>ハツデン</t>
    </rPh>
    <rPh sb="15" eb="16">
      <t>ショ</t>
    </rPh>
    <phoneticPr fontId="15"/>
  </si>
  <si>
    <t>四国電力株式会社西条発電所</t>
  </si>
  <si>
    <t>北浦地区農業集落排水処理施設</t>
    <rPh sb="0" eb="2">
      <t>キタウラ</t>
    </rPh>
    <rPh sb="2" eb="4">
      <t>チク</t>
    </rPh>
    <rPh sb="4" eb="6">
      <t>ノウギョウ</t>
    </rPh>
    <rPh sb="6" eb="8">
      <t>シュウラク</t>
    </rPh>
    <rPh sb="8" eb="10">
      <t>ハイスイ</t>
    </rPh>
    <rPh sb="10" eb="12">
      <t>ショリ</t>
    </rPh>
    <rPh sb="12" eb="14">
      <t>シセツ</t>
    </rPh>
    <phoneticPr fontId="15"/>
  </si>
  <si>
    <t>家串ｸﾘｰﾝセンター</t>
    <rPh sb="0" eb="1">
      <t>イエ</t>
    </rPh>
    <rPh sb="1" eb="2">
      <t>クシ</t>
    </rPh>
    <phoneticPr fontId="15"/>
  </si>
  <si>
    <t>油袋ｸﾘｰﾝセンター</t>
    <rPh sb="0" eb="1">
      <t>ユ</t>
    </rPh>
    <rPh sb="1" eb="2">
      <t>タイ</t>
    </rPh>
    <phoneticPr fontId="15"/>
  </si>
  <si>
    <t>真穴浄化センター</t>
    <rPh sb="0" eb="1">
      <t>マ</t>
    </rPh>
    <rPh sb="1" eb="2">
      <t>アナ</t>
    </rPh>
    <rPh sb="2" eb="4">
      <t>ジョウカ</t>
    </rPh>
    <phoneticPr fontId="15"/>
  </si>
  <si>
    <t>遊子地区浄化センター</t>
    <rPh sb="0" eb="1">
      <t>アソ</t>
    </rPh>
    <rPh sb="1" eb="2">
      <t>コ</t>
    </rPh>
    <rPh sb="2" eb="4">
      <t>チク</t>
    </rPh>
    <rPh sb="4" eb="6">
      <t>ジョウカ</t>
    </rPh>
    <phoneticPr fontId="15"/>
  </si>
  <si>
    <t>中川地区農業集落排水処理施設</t>
    <rPh sb="0" eb="2">
      <t>ナカガワ</t>
    </rPh>
    <rPh sb="2" eb="4">
      <t>チク</t>
    </rPh>
    <rPh sb="4" eb="6">
      <t>ノウギョウ</t>
    </rPh>
    <rPh sb="6" eb="8">
      <t>シュウラク</t>
    </rPh>
    <rPh sb="8" eb="10">
      <t>ハイスイ</t>
    </rPh>
    <rPh sb="10" eb="12">
      <t>ショリ</t>
    </rPh>
    <rPh sb="12" eb="14">
      <t>シセツ</t>
    </rPh>
    <phoneticPr fontId="15"/>
  </si>
  <si>
    <t>ワタキューセイモア㈱四国支店松山工場</t>
  </si>
  <si>
    <t>田之浦処理場</t>
    <rPh sb="0" eb="1">
      <t>タ</t>
    </rPh>
    <rPh sb="1" eb="2">
      <t>ノ</t>
    </rPh>
    <rPh sb="2" eb="3">
      <t>ウラ</t>
    </rPh>
    <rPh sb="3" eb="5">
      <t>ショリ</t>
    </rPh>
    <rPh sb="5" eb="6">
      <t>ジョウ</t>
    </rPh>
    <phoneticPr fontId="15"/>
  </si>
  <si>
    <t>重信浄化センター</t>
    <rPh sb="0" eb="2">
      <t>シゲノブ</t>
    </rPh>
    <rPh sb="2" eb="4">
      <t>ジョウカ</t>
    </rPh>
    <phoneticPr fontId="15"/>
  </si>
  <si>
    <t>西予市野村浄化センター</t>
    <rPh sb="0" eb="2">
      <t>セイヨ</t>
    </rPh>
    <rPh sb="2" eb="3">
      <t>シ</t>
    </rPh>
    <rPh sb="3" eb="4">
      <t>ノ</t>
    </rPh>
    <rPh sb="4" eb="5">
      <t>ムラ</t>
    </rPh>
    <rPh sb="5" eb="7">
      <t>ジョウカ</t>
    </rPh>
    <phoneticPr fontId="2"/>
  </si>
  <si>
    <t>伊方町伊方浄化センター</t>
    <rPh sb="0" eb="3">
      <t>イカタチョウ</t>
    </rPh>
    <rPh sb="3" eb="5">
      <t>イカタ</t>
    </rPh>
    <rPh sb="5" eb="7">
      <t>ジョウカ</t>
    </rPh>
    <phoneticPr fontId="15"/>
  </si>
  <si>
    <t>肱北浄化センター</t>
    <rPh sb="0" eb="1">
      <t>ヒジ</t>
    </rPh>
    <rPh sb="1" eb="2">
      <t>キタ</t>
    </rPh>
    <rPh sb="2" eb="4">
      <t>ジョウカ</t>
    </rPh>
    <phoneticPr fontId="2"/>
  </si>
  <si>
    <t>九和地区農業集落排水処理施設</t>
    <rPh sb="0" eb="1">
      <t>キュウ</t>
    </rPh>
    <rPh sb="1" eb="2">
      <t>ワ</t>
    </rPh>
    <rPh sb="2" eb="4">
      <t>チク</t>
    </rPh>
    <rPh sb="4" eb="6">
      <t>ノウギョウ</t>
    </rPh>
    <rPh sb="6" eb="8">
      <t>シュウラク</t>
    </rPh>
    <rPh sb="8" eb="10">
      <t>ハイスイ</t>
    </rPh>
    <rPh sb="10" eb="12">
      <t>ショリ</t>
    </rPh>
    <rPh sb="12" eb="14">
      <t>シセツ</t>
    </rPh>
    <phoneticPr fontId="15"/>
  </si>
  <si>
    <t>岩城浄化センター</t>
    <rPh sb="0" eb="2">
      <t>イワキ</t>
    </rPh>
    <rPh sb="2" eb="4">
      <t>ジョウカ</t>
    </rPh>
    <phoneticPr fontId="15"/>
  </si>
  <si>
    <t>医療法人光佑会くろだ病院</t>
    <rPh sb="0" eb="2">
      <t>イリョウ</t>
    </rPh>
    <rPh sb="2" eb="4">
      <t>ホウジン</t>
    </rPh>
    <rPh sb="4" eb="5">
      <t>コウ</t>
    </rPh>
    <rPh sb="5" eb="6">
      <t>ユウ</t>
    </rPh>
    <rPh sb="6" eb="7">
      <t>カイ</t>
    </rPh>
    <rPh sb="10" eb="12">
      <t>ビョウイン</t>
    </rPh>
    <phoneticPr fontId="15"/>
  </si>
  <si>
    <t>四国中央市土居総合体育館</t>
    <rPh sb="0" eb="2">
      <t>シコク</t>
    </rPh>
    <rPh sb="2" eb="4">
      <t>チュウオウ</t>
    </rPh>
    <rPh sb="4" eb="5">
      <t>シ</t>
    </rPh>
    <rPh sb="5" eb="7">
      <t>ドイ</t>
    </rPh>
    <rPh sb="7" eb="9">
      <t>ソウゴウ</t>
    </rPh>
    <rPh sb="9" eb="12">
      <t>タイイクカン</t>
    </rPh>
    <phoneticPr fontId="15"/>
  </si>
  <si>
    <t>奥道後ゴルフクラブ</t>
    <rPh sb="0" eb="1">
      <t>オク</t>
    </rPh>
    <rPh sb="1" eb="3">
      <t>ドウゴ</t>
    </rPh>
    <phoneticPr fontId="2"/>
  </si>
  <si>
    <t>㈱志賀商店</t>
    <rPh sb="1" eb="3">
      <t>シガ</t>
    </rPh>
    <rPh sb="3" eb="5">
      <t>ショウテン</t>
    </rPh>
    <phoneticPr fontId="15"/>
  </si>
  <si>
    <t>新居浜温泉パナス</t>
    <rPh sb="0" eb="3">
      <t>ニイハマ</t>
    </rPh>
    <rPh sb="3" eb="5">
      <t>オンセン</t>
    </rPh>
    <phoneticPr fontId="15"/>
  </si>
  <si>
    <t>網代クリーンセンター</t>
    <rPh sb="0" eb="2">
      <t>アジロ</t>
    </rPh>
    <phoneticPr fontId="15"/>
  </si>
  <si>
    <t>石城地区農業集落排水処理施設</t>
    <rPh sb="0" eb="1">
      <t>イシ</t>
    </rPh>
    <rPh sb="1" eb="2">
      <t>シロ</t>
    </rPh>
    <rPh sb="2" eb="4">
      <t>チク</t>
    </rPh>
    <rPh sb="4" eb="6">
      <t>ノウギョウ</t>
    </rPh>
    <rPh sb="6" eb="8">
      <t>シュウラク</t>
    </rPh>
    <rPh sb="8" eb="10">
      <t>ハイスイ</t>
    </rPh>
    <rPh sb="10" eb="12">
      <t>ショリ</t>
    </rPh>
    <rPh sb="12" eb="14">
      <t>シセツ</t>
    </rPh>
    <phoneticPr fontId="15"/>
  </si>
  <si>
    <t>朝倉下地区農業集落排水処理施設</t>
    <rPh sb="0" eb="1">
      <t>アサ</t>
    </rPh>
    <rPh sb="1" eb="2">
      <t>クラ</t>
    </rPh>
    <rPh sb="2" eb="3">
      <t>シモ</t>
    </rPh>
    <rPh sb="3" eb="5">
      <t>チク</t>
    </rPh>
    <rPh sb="5" eb="7">
      <t>ノウギョウ</t>
    </rPh>
    <rPh sb="7" eb="9">
      <t>シュウラク</t>
    </rPh>
    <rPh sb="9" eb="11">
      <t>ハイスイ</t>
    </rPh>
    <rPh sb="11" eb="13">
      <t>ショリ</t>
    </rPh>
    <rPh sb="13" eb="15">
      <t>シセツ</t>
    </rPh>
    <phoneticPr fontId="15"/>
  </si>
  <si>
    <t>大西水処理センター</t>
    <rPh sb="0" eb="2">
      <t>オオニシ</t>
    </rPh>
    <rPh sb="2" eb="3">
      <t>ミズ</t>
    </rPh>
    <rPh sb="3" eb="5">
      <t>ショリ</t>
    </rPh>
    <phoneticPr fontId="15"/>
  </si>
  <si>
    <t>椋名漁港漁業集落排水処理施設</t>
    <rPh sb="0" eb="1">
      <t>ムク</t>
    </rPh>
    <rPh sb="1" eb="2">
      <t>メイ</t>
    </rPh>
    <rPh sb="2" eb="4">
      <t>ギョコウ</t>
    </rPh>
    <rPh sb="4" eb="6">
      <t>ギョギョウ</t>
    </rPh>
    <rPh sb="6" eb="8">
      <t>シュウラク</t>
    </rPh>
    <rPh sb="8" eb="10">
      <t>ハイスイ</t>
    </rPh>
    <rPh sb="10" eb="12">
      <t>ショリ</t>
    </rPh>
    <rPh sb="12" eb="14">
      <t>シセツ</t>
    </rPh>
    <phoneticPr fontId="15"/>
  </si>
  <si>
    <t>住友共同電力株式会社新居浜西火力発電所</t>
    <rPh sb="0" eb="2">
      <t>スミトモ</t>
    </rPh>
    <rPh sb="2" eb="4">
      <t>キョウドウ</t>
    </rPh>
    <rPh sb="4" eb="6">
      <t>デンリョク</t>
    </rPh>
    <rPh sb="6" eb="10">
      <t>カブシキガイシャ</t>
    </rPh>
    <rPh sb="10" eb="13">
      <t>ニイハマ</t>
    </rPh>
    <rPh sb="13" eb="14">
      <t>ニシ</t>
    </rPh>
    <rPh sb="14" eb="16">
      <t>カリョク</t>
    </rPh>
    <rPh sb="16" eb="18">
      <t>ハツデン</t>
    </rPh>
    <rPh sb="18" eb="19">
      <t>ショ</t>
    </rPh>
    <phoneticPr fontId="15"/>
  </si>
  <si>
    <t>クアテルメ宝泉坊</t>
    <rPh sb="5" eb="8">
      <t>ホウセンボウ</t>
    </rPh>
    <phoneticPr fontId="15"/>
  </si>
  <si>
    <t>伯方浄化センター</t>
    <rPh sb="0" eb="2">
      <t>ハカタ</t>
    </rPh>
    <rPh sb="2" eb="4">
      <t>ジョウカ</t>
    </rPh>
    <phoneticPr fontId="15"/>
  </si>
  <si>
    <t>南浦・名駒地区処理場</t>
    <rPh sb="0" eb="1">
      <t>ミナミ</t>
    </rPh>
    <rPh sb="1" eb="2">
      <t>ウラ</t>
    </rPh>
    <rPh sb="3" eb="4">
      <t>ナ</t>
    </rPh>
    <rPh sb="4" eb="5">
      <t>コマ</t>
    </rPh>
    <rPh sb="5" eb="7">
      <t>チク</t>
    </rPh>
    <rPh sb="7" eb="9">
      <t>ショリ</t>
    </rPh>
    <rPh sb="9" eb="10">
      <t>バ</t>
    </rPh>
    <phoneticPr fontId="15"/>
  </si>
  <si>
    <t>伊方町健康交流施設亀ケ池温泉</t>
    <rPh sb="0" eb="2">
      <t>イカタ</t>
    </rPh>
    <rPh sb="2" eb="3">
      <t>マチ</t>
    </rPh>
    <rPh sb="3" eb="5">
      <t>ケンコウ</t>
    </rPh>
    <rPh sb="5" eb="7">
      <t>コウリュウ</t>
    </rPh>
    <rPh sb="7" eb="9">
      <t>シセツ</t>
    </rPh>
    <rPh sb="9" eb="10">
      <t>カメ</t>
    </rPh>
    <rPh sb="11" eb="12">
      <t>イケ</t>
    </rPh>
    <rPh sb="12" eb="14">
      <t>オンセン</t>
    </rPh>
    <phoneticPr fontId="15"/>
  </si>
  <si>
    <t>ヤマキフーズ株式会社</t>
    <rPh sb="6" eb="8">
      <t>カブシキ</t>
    </rPh>
    <rPh sb="8" eb="10">
      <t>カイシャ</t>
    </rPh>
    <phoneticPr fontId="15"/>
  </si>
  <si>
    <t>四国医療サービス株式会社愛媛工場</t>
    <rPh sb="12" eb="14">
      <t>エヒメ</t>
    </rPh>
    <phoneticPr fontId="2"/>
  </si>
  <si>
    <t>宮窪地区処理場</t>
  </si>
  <si>
    <t>多田地区農業集落排水処理施設</t>
    <rPh sb="0" eb="2">
      <t>タダ</t>
    </rPh>
    <rPh sb="2" eb="4">
      <t>チク</t>
    </rPh>
    <rPh sb="4" eb="6">
      <t>ノウギョウ</t>
    </rPh>
    <rPh sb="6" eb="8">
      <t>シュウラク</t>
    </rPh>
    <rPh sb="8" eb="10">
      <t>ハイスイ</t>
    </rPh>
    <rPh sb="10" eb="12">
      <t>ショリ</t>
    </rPh>
    <rPh sb="12" eb="14">
      <t>シセツ</t>
    </rPh>
    <phoneticPr fontId="15"/>
  </si>
  <si>
    <t>明間地区農業集落排水処理施設</t>
    <rPh sb="0" eb="1">
      <t>アカ</t>
    </rPh>
    <rPh sb="1" eb="2">
      <t>アイダ</t>
    </rPh>
    <rPh sb="2" eb="4">
      <t>チク</t>
    </rPh>
    <rPh sb="4" eb="6">
      <t>ノウギョウ</t>
    </rPh>
    <rPh sb="6" eb="8">
      <t>シュウラク</t>
    </rPh>
    <rPh sb="8" eb="10">
      <t>ハイスイ</t>
    </rPh>
    <rPh sb="10" eb="12">
      <t>ショリ</t>
    </rPh>
    <rPh sb="12" eb="14">
      <t>シセツ</t>
    </rPh>
    <phoneticPr fontId="15"/>
  </si>
  <si>
    <t>豊の浦汚水処理場</t>
    <rPh sb="0" eb="1">
      <t>トヨ</t>
    </rPh>
    <rPh sb="2" eb="3">
      <t>ウラ</t>
    </rPh>
    <rPh sb="3" eb="5">
      <t>オスイ</t>
    </rPh>
    <rPh sb="5" eb="8">
      <t>ショリジョウ</t>
    </rPh>
    <phoneticPr fontId="15"/>
  </si>
  <si>
    <t>伊方町九町浄化センター</t>
    <rPh sb="0" eb="2">
      <t>イカタ</t>
    </rPh>
    <rPh sb="2" eb="3">
      <t>マチ</t>
    </rPh>
    <rPh sb="3" eb="4">
      <t>キュウ</t>
    </rPh>
    <rPh sb="4" eb="5">
      <t>マチ</t>
    </rPh>
    <rPh sb="5" eb="7">
      <t>ジョウカ</t>
    </rPh>
    <phoneticPr fontId="15"/>
  </si>
  <si>
    <t>株式会社ガルバ興業</t>
    <rPh sb="0" eb="2">
      <t>カブシキ</t>
    </rPh>
    <rPh sb="2" eb="4">
      <t>ガイシャ</t>
    </rPh>
    <rPh sb="7" eb="9">
      <t>コウギョウ</t>
    </rPh>
    <phoneticPr fontId="15"/>
  </si>
  <si>
    <t>砥部浄化センター</t>
    <rPh sb="0" eb="2">
      <t>トベ</t>
    </rPh>
    <rPh sb="2" eb="4">
      <t>ジョウカ</t>
    </rPh>
    <phoneticPr fontId="15"/>
  </si>
  <si>
    <t>西条市民病院</t>
    <rPh sb="0" eb="2">
      <t>サイジョウ</t>
    </rPh>
    <rPh sb="2" eb="3">
      <t>シ</t>
    </rPh>
    <rPh sb="3" eb="4">
      <t>ミン</t>
    </rPh>
    <rPh sb="4" eb="6">
      <t>ビョウイン</t>
    </rPh>
    <phoneticPr fontId="15"/>
  </si>
  <si>
    <t>(株)ＭＣＴ西条</t>
    <rPh sb="0" eb="3">
      <t>カブ</t>
    </rPh>
    <rPh sb="6" eb="8">
      <t>サイジョウ</t>
    </rPh>
    <phoneticPr fontId="15"/>
  </si>
  <si>
    <t>八幡浜市水産物地方卸売市場</t>
    <rPh sb="0" eb="4">
      <t>ヤワタハマシ</t>
    </rPh>
    <rPh sb="4" eb="7">
      <t>スイサンブツ</t>
    </rPh>
    <rPh sb="7" eb="9">
      <t>チホウ</t>
    </rPh>
    <rPh sb="9" eb="11">
      <t>オロシウリ</t>
    </rPh>
    <rPh sb="11" eb="13">
      <t>イチバ</t>
    </rPh>
    <phoneticPr fontId="2"/>
  </si>
  <si>
    <t>(株)大洲給食ＰＦＩサービス</t>
    <rPh sb="0" eb="3">
      <t>カブ</t>
    </rPh>
    <rPh sb="3" eb="5">
      <t>オオズ</t>
    </rPh>
    <rPh sb="5" eb="7">
      <t>キュウショク</t>
    </rPh>
    <phoneticPr fontId="2"/>
  </si>
  <si>
    <t>地域産業研究・普及センター</t>
    <rPh sb="0" eb="2">
      <t>チイキ</t>
    </rPh>
    <rPh sb="2" eb="4">
      <t>サンギョウ</t>
    </rPh>
    <rPh sb="4" eb="6">
      <t>ケンキュウ</t>
    </rPh>
    <rPh sb="7" eb="9">
      <t>フキュウ</t>
    </rPh>
    <phoneticPr fontId="2"/>
  </si>
  <si>
    <t>宇和島市中央学校給食センター</t>
    <rPh sb="0" eb="4">
      <t>ウワジマシ</t>
    </rPh>
    <rPh sb="4" eb="6">
      <t>チュウオウ</t>
    </rPh>
    <rPh sb="6" eb="8">
      <t>ガッコウ</t>
    </rPh>
    <rPh sb="8" eb="10">
      <t>キュウショク</t>
    </rPh>
    <phoneticPr fontId="2"/>
  </si>
  <si>
    <t>宇和島地区広域事務組合汚泥再生処理センター</t>
    <rPh sb="11" eb="13">
      <t>オデイ</t>
    </rPh>
    <rPh sb="13" eb="15">
      <t>サイセイ</t>
    </rPh>
    <rPh sb="15" eb="17">
      <t>ショリ</t>
    </rPh>
    <phoneticPr fontId="2"/>
  </si>
  <si>
    <t>国立大洲青少年交流の家</t>
    <rPh sb="0" eb="2">
      <t>コクリツ</t>
    </rPh>
    <rPh sb="2" eb="4">
      <t>オオズ</t>
    </rPh>
    <rPh sb="4" eb="7">
      <t>セイショウネン</t>
    </rPh>
    <rPh sb="7" eb="9">
      <t>コウリュウ</t>
    </rPh>
    <rPh sb="10" eb="11">
      <t>イエ</t>
    </rPh>
    <phoneticPr fontId="2"/>
  </si>
  <si>
    <t>新居浜電子(株)</t>
    <rPh sb="0" eb="3">
      <t>ニイハマ</t>
    </rPh>
    <rPh sb="3" eb="5">
      <t>デンシ</t>
    </rPh>
    <rPh sb="5" eb="8">
      <t>カブ</t>
    </rPh>
    <phoneticPr fontId="2"/>
  </si>
  <si>
    <t>（株）伊豫総合サービス</t>
    <rPh sb="1" eb="2">
      <t>カブ</t>
    </rPh>
    <rPh sb="3" eb="5">
      <t>イヨ</t>
    </rPh>
    <rPh sb="5" eb="7">
      <t>ソウゴウ</t>
    </rPh>
    <phoneticPr fontId="6"/>
  </si>
  <si>
    <t>西予市衛生センター</t>
    <rPh sb="0" eb="3">
      <t>セイヨシ</t>
    </rPh>
    <rPh sb="3" eb="5">
      <t>エイセイ</t>
    </rPh>
    <phoneticPr fontId="6"/>
  </si>
  <si>
    <t>(株)宇和島海道明浜工場</t>
    <rPh sb="0" eb="3">
      <t>カブ</t>
    </rPh>
    <rPh sb="3" eb="6">
      <t>ウワジマ</t>
    </rPh>
    <rPh sb="6" eb="8">
      <t>カイドウ</t>
    </rPh>
    <rPh sb="8" eb="10">
      <t>アケハマ</t>
    </rPh>
    <rPh sb="10" eb="12">
      <t>コウジョウ</t>
    </rPh>
    <phoneticPr fontId="6"/>
  </si>
  <si>
    <t>砥部町学校給食センター</t>
    <rPh sb="0" eb="3">
      <t>トベチョウ</t>
    </rPh>
    <rPh sb="3" eb="5">
      <t>ガッコウ</t>
    </rPh>
    <rPh sb="5" eb="7">
      <t>キュウショク</t>
    </rPh>
    <phoneticPr fontId="15"/>
  </si>
  <si>
    <t>四国旅客鉄道（株）松山車両基地</t>
    <rPh sb="0" eb="2">
      <t>シコク</t>
    </rPh>
    <rPh sb="2" eb="4">
      <t>リョカク</t>
    </rPh>
    <rPh sb="4" eb="6">
      <t>テツドウ</t>
    </rPh>
    <rPh sb="7" eb="8">
      <t>カブ</t>
    </rPh>
    <rPh sb="9" eb="11">
      <t>マツヤマ</t>
    </rPh>
    <rPh sb="11" eb="13">
      <t>シャリョウ</t>
    </rPh>
    <rPh sb="13" eb="15">
      <t>キチ</t>
    </rPh>
    <phoneticPr fontId="15"/>
  </si>
  <si>
    <t>株式会社ハタダ</t>
  </si>
  <si>
    <t>特別養護老人ホーム道前荘</t>
  </si>
  <si>
    <t>㈱四国ちぬや宇和工場</t>
    <rPh sb="1" eb="3">
      <t>シコク</t>
    </rPh>
    <rPh sb="6" eb="8">
      <t>ウワ</t>
    </rPh>
    <rPh sb="8" eb="10">
      <t>コウジョウ</t>
    </rPh>
    <phoneticPr fontId="6"/>
  </si>
  <si>
    <t>伊方町観光交流拠点施設</t>
    <rPh sb="0" eb="3">
      <t>イカタチョウ</t>
    </rPh>
    <rPh sb="3" eb="5">
      <t>カンコウ</t>
    </rPh>
    <rPh sb="5" eb="7">
      <t>コウリュウ</t>
    </rPh>
    <rPh sb="7" eb="9">
      <t>キョテン</t>
    </rPh>
    <rPh sb="9" eb="11">
      <t>シセツ</t>
    </rPh>
    <phoneticPr fontId="6"/>
  </si>
  <si>
    <t>株式会社鴻池組　令和元－３年度下敷水トンネル工事</t>
  </si>
  <si>
    <t>大成建設株式会社津島道路新内海トンネル工事</t>
    <rPh sb="0" eb="4">
      <t>タイセイケンセツ</t>
    </rPh>
    <rPh sb="4" eb="8">
      <t>カブシキガイシャ</t>
    </rPh>
    <rPh sb="8" eb="12">
      <t>ツシマドウロ</t>
    </rPh>
    <rPh sb="12" eb="15">
      <t>シンウチウミ</t>
    </rPh>
    <rPh sb="19" eb="21">
      <t>コウジ</t>
    </rPh>
    <phoneticPr fontId="2"/>
  </si>
  <si>
    <t>グルメアヴェニュー重信　北棟・南棟</t>
    <rPh sb="9" eb="11">
      <t>シゲノブ</t>
    </rPh>
    <rPh sb="12" eb="13">
      <t>キタ</t>
    </rPh>
    <rPh sb="13" eb="14">
      <t>ムネ</t>
    </rPh>
    <rPh sb="15" eb="16">
      <t>ミナミ</t>
    </rPh>
    <rPh sb="16" eb="17">
      <t>ムネ</t>
    </rPh>
    <phoneticPr fontId="2"/>
  </si>
  <si>
    <t>（独）国立病院機構　四国がんセンター</t>
    <rPh sb="1" eb="2">
      <t>ドク</t>
    </rPh>
    <rPh sb="3" eb="5">
      <t>コクリツ</t>
    </rPh>
    <rPh sb="5" eb="7">
      <t>ビョウイン</t>
    </rPh>
    <rPh sb="7" eb="9">
      <t>キコウ</t>
    </rPh>
    <rPh sb="10" eb="12">
      <t>シコク</t>
    </rPh>
    <phoneticPr fontId="2"/>
  </si>
  <si>
    <t>ホテルファインガーデン松山店</t>
    <rPh sb="11" eb="13">
      <t>マツヤマ</t>
    </rPh>
    <rPh sb="13" eb="14">
      <t>テン</t>
    </rPh>
    <phoneticPr fontId="2"/>
  </si>
  <si>
    <t>かきつばた浄水場</t>
    <rPh sb="5" eb="7">
      <t>ジョウスイ</t>
    </rPh>
    <rPh sb="7" eb="8">
      <t>バ</t>
    </rPh>
    <phoneticPr fontId="2"/>
  </si>
  <si>
    <t>高井神田浄水場</t>
    <rPh sb="0" eb="2">
      <t>タカイ</t>
    </rPh>
    <rPh sb="2" eb="4">
      <t>カンダ</t>
    </rPh>
    <rPh sb="4" eb="6">
      <t>ジョウスイ</t>
    </rPh>
    <rPh sb="6" eb="7">
      <t>バ</t>
    </rPh>
    <phoneticPr fontId="2"/>
  </si>
  <si>
    <t>ホテルたいよう農園古三津</t>
    <rPh sb="7" eb="9">
      <t>ノウエン</t>
    </rPh>
    <rPh sb="9" eb="10">
      <t>フル</t>
    </rPh>
    <rPh sb="10" eb="12">
      <t>ミト</t>
    </rPh>
    <phoneticPr fontId="2"/>
  </si>
  <si>
    <t>アルファステイツ中央通り</t>
    <rPh sb="8" eb="10">
      <t>チュウオウ</t>
    </rPh>
    <rPh sb="10" eb="11">
      <t>ドオ</t>
    </rPh>
    <phoneticPr fontId="2"/>
  </si>
  <si>
    <t>堀江病院</t>
    <rPh sb="0" eb="2">
      <t>ホリエ</t>
    </rPh>
    <rPh sb="2" eb="4">
      <t>ビョウイン</t>
    </rPh>
    <phoneticPr fontId="2"/>
  </si>
  <si>
    <t>医療法人　鶯友会牧病院</t>
    <rPh sb="0" eb="2">
      <t>イリョウ</t>
    </rPh>
    <rPh sb="2" eb="4">
      <t>ホウジン</t>
    </rPh>
    <rPh sb="5" eb="6">
      <t>ウグイス</t>
    </rPh>
    <rPh sb="6" eb="7">
      <t>トモ</t>
    </rPh>
    <rPh sb="7" eb="8">
      <t>カイ</t>
    </rPh>
    <rPh sb="8" eb="9">
      <t>マキ</t>
    </rPh>
    <rPh sb="9" eb="11">
      <t>ビョウイン</t>
    </rPh>
    <phoneticPr fontId="2"/>
  </si>
  <si>
    <t>松山南学校給食共同調理場</t>
    <rPh sb="0" eb="2">
      <t>マツヤマ</t>
    </rPh>
    <rPh sb="2" eb="3">
      <t>ミナミ</t>
    </rPh>
    <rPh sb="3" eb="5">
      <t>ガッコウ</t>
    </rPh>
    <rPh sb="5" eb="7">
      <t>キュウショク</t>
    </rPh>
    <rPh sb="7" eb="9">
      <t>キョウドウ</t>
    </rPh>
    <rPh sb="9" eb="11">
      <t>チョウリ</t>
    </rPh>
    <rPh sb="11" eb="12">
      <t>バ</t>
    </rPh>
    <phoneticPr fontId="2"/>
  </si>
  <si>
    <t>たかのこの湯　たかのこのホテル</t>
    <rPh sb="5" eb="6">
      <t>ユ</t>
    </rPh>
    <phoneticPr fontId="2"/>
  </si>
  <si>
    <t>株式会社フジデリカ・クオリティ</t>
    <rPh sb="0" eb="2">
      <t>カブシキ</t>
    </rPh>
    <rPh sb="2" eb="4">
      <t>カイシャ</t>
    </rPh>
    <phoneticPr fontId="2"/>
  </si>
  <si>
    <t>一六本舗本社工場・流通センター</t>
    <rPh sb="0" eb="1">
      <t>イチ</t>
    </rPh>
    <rPh sb="1" eb="2">
      <t>ロク</t>
    </rPh>
    <rPh sb="2" eb="4">
      <t>ホンポ</t>
    </rPh>
    <rPh sb="4" eb="6">
      <t>ホンシャ</t>
    </rPh>
    <rPh sb="6" eb="8">
      <t>コウジョウ</t>
    </rPh>
    <rPh sb="9" eb="11">
      <t>リュウツウ</t>
    </rPh>
    <phoneticPr fontId="2"/>
  </si>
  <si>
    <t>アルファスマート城北山越</t>
    <rPh sb="8" eb="10">
      <t>ジョウホク</t>
    </rPh>
    <rPh sb="10" eb="12">
      <t>ヤマゴ</t>
    </rPh>
    <phoneticPr fontId="2"/>
  </si>
  <si>
    <t>特別養護老人ホーム梅本の里</t>
    <rPh sb="0" eb="2">
      <t>トクベツ</t>
    </rPh>
    <rPh sb="2" eb="4">
      <t>ヨウゴ</t>
    </rPh>
    <rPh sb="4" eb="6">
      <t>ロウジン</t>
    </rPh>
    <rPh sb="9" eb="11">
      <t>ウメモト</t>
    </rPh>
    <rPh sb="12" eb="13">
      <t>サト</t>
    </rPh>
    <phoneticPr fontId="2"/>
  </si>
  <si>
    <t>マテラの森</t>
    <rPh sb="4" eb="5">
      <t>モリ</t>
    </rPh>
    <phoneticPr fontId="2"/>
  </si>
  <si>
    <t>和光苑</t>
    <rPh sb="0" eb="2">
      <t>ワコウ</t>
    </rPh>
    <rPh sb="2" eb="3">
      <t>エン</t>
    </rPh>
    <phoneticPr fontId="2"/>
  </si>
  <si>
    <t>株式会社ビージョイ松山支店</t>
    <rPh sb="0" eb="2">
      <t>カブシキ</t>
    </rPh>
    <rPh sb="2" eb="4">
      <t>カイシャ</t>
    </rPh>
    <rPh sb="9" eb="11">
      <t>マツヤマ</t>
    </rPh>
    <rPh sb="11" eb="13">
      <t>シテン</t>
    </rPh>
    <phoneticPr fontId="2"/>
  </si>
  <si>
    <t>愛興食品株式会社大橋工場</t>
    <rPh sb="0" eb="1">
      <t>アイ</t>
    </rPh>
    <rPh sb="1" eb="2">
      <t>コウ</t>
    </rPh>
    <rPh sb="2" eb="4">
      <t>ショクヒン</t>
    </rPh>
    <rPh sb="4" eb="8">
      <t>カブシキガイシャ</t>
    </rPh>
    <rPh sb="8" eb="10">
      <t>オオハシ</t>
    </rPh>
    <rPh sb="10" eb="12">
      <t>コウジョウ</t>
    </rPh>
    <phoneticPr fontId="2"/>
  </si>
  <si>
    <t>特別養護老人ホーム梅本の里・サテライト</t>
    <rPh sb="0" eb="2">
      <t>トクベツ</t>
    </rPh>
    <rPh sb="2" eb="4">
      <t>ヨウゴ</t>
    </rPh>
    <rPh sb="4" eb="6">
      <t>ロウジン</t>
    </rPh>
    <rPh sb="9" eb="11">
      <t>ウメモト</t>
    </rPh>
    <rPh sb="12" eb="13">
      <t>サト</t>
    </rPh>
    <phoneticPr fontId="2"/>
  </si>
  <si>
    <t>株式会社新栄食品</t>
    <rPh sb="0" eb="4">
      <t>カブシキガイシャ</t>
    </rPh>
    <rPh sb="4" eb="6">
      <t>シンエイ</t>
    </rPh>
    <rPh sb="6" eb="8">
      <t>ショクヒン</t>
    </rPh>
    <phoneticPr fontId="2"/>
  </si>
  <si>
    <t>星高製紙（株）金田工場</t>
  </si>
  <si>
    <t>宇摩製紙（株）</t>
  </si>
  <si>
    <t>ＪＡえひめ中央　南部営農支援センター</t>
    <rPh sb="5" eb="7">
      <t>チュウオウ</t>
    </rPh>
    <rPh sb="8" eb="10">
      <t>ナンブ</t>
    </rPh>
    <rPh sb="10" eb="12">
      <t>エイノウ</t>
    </rPh>
    <rPh sb="12" eb="14">
      <t>シエン</t>
    </rPh>
    <phoneticPr fontId="6"/>
  </si>
  <si>
    <t>西予市宇和浄化センター</t>
    <rPh sb="0" eb="3">
      <t>セイヨシ</t>
    </rPh>
    <rPh sb="3" eb="5">
      <t>ウワ</t>
    </rPh>
    <rPh sb="5" eb="7">
      <t>ジョウカ</t>
    </rPh>
    <phoneticPr fontId="15"/>
  </si>
  <si>
    <t>公益財団法人正光会宇和島病院</t>
    <rPh sb="0" eb="2">
      <t>コウエキ</t>
    </rPh>
    <rPh sb="2" eb="4">
      <t>ザイダン</t>
    </rPh>
    <rPh sb="4" eb="6">
      <t>ホウジン</t>
    </rPh>
    <phoneticPr fontId="15"/>
  </si>
  <si>
    <t>管轄</t>
    <rPh sb="0" eb="2">
      <t>カンカツ</t>
    </rPh>
    <phoneticPr fontId="2"/>
  </si>
  <si>
    <t>総量規制値COD</t>
    <phoneticPr fontId="15"/>
  </si>
  <si>
    <t>総量規制値窒素</t>
    <rPh sb="0" eb="2">
      <t>ソウリョウ</t>
    </rPh>
    <rPh sb="2" eb="5">
      <t>キセイチ</t>
    </rPh>
    <rPh sb="5" eb="7">
      <t>チッソ</t>
    </rPh>
    <phoneticPr fontId="15"/>
  </si>
  <si>
    <t>総量規制値りん</t>
    <phoneticPr fontId="15"/>
  </si>
  <si>
    <t>事業場名</t>
    <rPh sb="0" eb="3">
      <t>ジギョウジョウ</t>
    </rPh>
    <rPh sb="3" eb="4">
      <t>メイ</t>
    </rPh>
    <phoneticPr fontId="15"/>
  </si>
  <si>
    <t>特定排出水
最大水量</t>
    <rPh sb="0" eb="5">
      <t>トクテイハイシュツスイ</t>
    </rPh>
    <phoneticPr fontId="2"/>
  </si>
  <si>
    <t>町営三島団地</t>
    <phoneticPr fontId="2"/>
  </si>
  <si>
    <t>排水基準
COD通常</t>
    <rPh sb="0" eb="4">
      <t>ハイスイキジュン</t>
    </rPh>
    <rPh sb="8" eb="10">
      <t>ツウジョウ</t>
    </rPh>
    <phoneticPr fontId="2"/>
  </si>
  <si>
    <t>排水基準
COD最大</t>
    <rPh sb="8" eb="10">
      <t>サイダイ</t>
    </rPh>
    <phoneticPr fontId="2"/>
  </si>
  <si>
    <t>排水基準
窒素通常</t>
    <rPh sb="5" eb="7">
      <t>チッソ</t>
    </rPh>
    <rPh sb="7" eb="9">
      <t>ツウジョウ</t>
    </rPh>
    <phoneticPr fontId="2"/>
  </si>
  <si>
    <t>排水基準
窒素最大</t>
    <rPh sb="5" eb="7">
      <t>チッソ</t>
    </rPh>
    <rPh sb="7" eb="9">
      <t>サイダイ</t>
    </rPh>
    <phoneticPr fontId="2"/>
  </si>
  <si>
    <t>排水基準
りん通常</t>
    <rPh sb="7" eb="9">
      <t>ツウジョウ</t>
    </rPh>
    <phoneticPr fontId="2"/>
  </si>
  <si>
    <t>排水基準
りん最大</t>
    <rPh sb="7" eb="9">
      <t>サイダイ</t>
    </rPh>
    <phoneticPr fontId="2"/>
  </si>
  <si>
    <t>○調査票及び別紙１～３から構成されています。</t>
    <rPh sb="1" eb="4">
      <t>チョウサヒョウ</t>
    </rPh>
    <rPh sb="4" eb="5">
      <t>オヨ</t>
    </rPh>
    <rPh sb="6" eb="8">
      <t>ベッシ</t>
    </rPh>
    <rPh sb="13" eb="15">
      <t>コウセイ</t>
    </rPh>
    <phoneticPr fontId="2"/>
  </si>
  <si>
    <t>○各シートの色付きセルに必要事項を記入して下さい。</t>
    <rPh sb="1" eb="2">
      <t>カク</t>
    </rPh>
    <rPh sb="6" eb="8">
      <t>イロツ</t>
    </rPh>
    <rPh sb="12" eb="16">
      <t>ヒツヨウジコウ</t>
    </rPh>
    <rPh sb="17" eb="19">
      <t>キニュウ</t>
    </rPh>
    <rPh sb="21" eb="22">
      <t>クダ</t>
    </rPh>
    <phoneticPr fontId="2"/>
  </si>
  <si>
    <t>○別紙３の日報に特定排出水量及び濃度を入力すると別紙１及び２の一部で自動計算が行われます。</t>
    <rPh sb="1" eb="3">
      <t>ベッシ</t>
    </rPh>
    <rPh sb="5" eb="7">
      <t>ニッポウ</t>
    </rPh>
    <rPh sb="8" eb="14">
      <t>トクテイハイシュツスイリョウ</t>
    </rPh>
    <rPh sb="14" eb="15">
      <t>オヨ</t>
    </rPh>
    <rPh sb="16" eb="18">
      <t>ノウド</t>
    </rPh>
    <rPh sb="19" eb="21">
      <t>ニュウリョク</t>
    </rPh>
    <rPh sb="24" eb="26">
      <t>ベッシ</t>
    </rPh>
    <rPh sb="27" eb="28">
      <t>オヨ</t>
    </rPh>
    <rPh sb="31" eb="33">
      <t>イチブ</t>
    </rPh>
    <rPh sb="34" eb="38">
      <t>ジドウケイサン</t>
    </rPh>
    <rPh sb="39" eb="40">
      <t>オコナ</t>
    </rPh>
    <phoneticPr fontId="2"/>
  </si>
  <si>
    <t>○各シートの記入方法については以下のとおりです。</t>
    <rPh sb="1" eb="2">
      <t>カク</t>
    </rPh>
    <rPh sb="6" eb="10">
      <t>キニュウホウホウ</t>
    </rPh>
    <rPh sb="15" eb="17">
      <t>イカ</t>
    </rPh>
    <phoneticPr fontId="2"/>
  </si>
  <si>
    <t>【調査票】</t>
    <rPh sb="1" eb="4">
      <t>チョウサヒョウ</t>
    </rPh>
    <phoneticPr fontId="2"/>
  </si>
  <si>
    <t>１ 事業場名</t>
  </si>
  <si>
    <t>　・担当者は、報告内容に関する問合わせに対応できる方を記入して下さい。</t>
  </si>
  <si>
    <t>　・濃度の測定を外部委託している場合は、分析機関の欄に業者名を記入して下さい。</t>
  </si>
  <si>
    <t>２ 汚濁負荷量測定手法</t>
  </si>
  <si>
    <t>　・汚濁負荷量測定手法については、排水量の測定方法、測定の頻度、ＣＯＤ・窒素・りんの測定手法について記入して下さい。</t>
  </si>
  <si>
    <t>３ 汚濁負荷量測定結果</t>
  </si>
  <si>
    <t>４ 生活系事業場における居住人口</t>
  </si>
  <si>
    <t>５ 公共下水道における排水量及び汚濁負荷量内訳</t>
  </si>
  <si>
    <t>　・公共下水道に係る事業場については、年平均の排水量及び汚濁負荷量について、生活系、産業系、畜産系及びその他系の内訳を記入して下さい。</t>
  </si>
  <si>
    <t>　・各系別の内訳の算定方法について、概要を説明する資料等を参考に添付して下さい（様式自由）。</t>
  </si>
  <si>
    <t>　・月平均の測定結果（別紙１）を算出するために、月毎の稼働日数を記入して下さい。</t>
    <rPh sb="2" eb="5">
      <t>ツキヘイキン</t>
    </rPh>
    <rPh sb="6" eb="10">
      <t>ソクテイケッカ</t>
    </rPh>
    <rPh sb="16" eb="18">
      <t>サンシュツ</t>
    </rPh>
    <rPh sb="24" eb="25">
      <t>ツキ</t>
    </rPh>
    <rPh sb="25" eb="26">
      <t>ゴト</t>
    </rPh>
    <rPh sb="27" eb="31">
      <t>カドウニッスウ</t>
    </rPh>
    <rPh sb="32" eb="34">
      <t>キニュウ</t>
    </rPh>
    <rPh sb="36" eb="37">
      <t>クダ</t>
    </rPh>
    <phoneticPr fontId="2"/>
  </si>
  <si>
    <t>汚濁負荷量測定結果の記入要領</t>
    <rPh sb="0" eb="2">
      <t>オダク</t>
    </rPh>
    <rPh sb="2" eb="4">
      <t>フカ</t>
    </rPh>
    <rPh sb="4" eb="5">
      <t>リョウ</t>
    </rPh>
    <rPh sb="5" eb="7">
      <t>ソクテイ</t>
    </rPh>
    <rPh sb="7" eb="9">
      <t>ケッカ</t>
    </rPh>
    <rPh sb="10" eb="12">
      <t>キニュウ</t>
    </rPh>
    <rPh sb="12" eb="14">
      <t>ヨウリョウ</t>
    </rPh>
    <phoneticPr fontId="2"/>
  </si>
  <si>
    <t>基準日</t>
    <rPh sb="0" eb="3">
      <t>キジュンビ</t>
    </rPh>
    <phoneticPr fontId="2"/>
  </si>
  <si>
    <r>
      <t>４　生活系事業場における居住人数</t>
    </r>
    <r>
      <rPr>
        <u/>
        <sz val="9"/>
        <rFont val="ＭＳ 明朝"/>
        <family val="1"/>
        <charset val="128"/>
      </rPr>
      <t>（対象事業場</t>
    </r>
    <r>
      <rPr>
        <u/>
        <vertAlign val="superscript"/>
        <sz val="10"/>
        <rFont val="ＭＳ 明朝"/>
        <family val="1"/>
        <charset val="128"/>
      </rPr>
      <t>(注)</t>
    </r>
    <r>
      <rPr>
        <u/>
        <sz val="9"/>
        <rFont val="ＭＳ 明朝"/>
        <family val="1"/>
        <charset val="128"/>
      </rPr>
      <t>のみ記入してください。）</t>
    </r>
    <phoneticPr fontId="2"/>
  </si>
  <si>
    <t>　・汚濁負荷量測定手法の届出（水質汚濁防止法第14条第３項）時から測定手法を変更している場合は、再度届出を行って下さい。</t>
    <phoneticPr fontId="2"/>
  </si>
  <si>
    <t>　・汚濁負荷量測定結果日報（別紙３）から、総量規制基準又は許可（届出）排水量を超過した日の有無を確認し、記入して下さい。</t>
    <phoneticPr fontId="2"/>
  </si>
  <si>
    <t>　・総合排水口における排水量及び濃度（別紙２）については、特定排出水のほか冷却水等の非特定排出水を含む濃度等を記入して下さい。</t>
    <phoneticPr fontId="2"/>
  </si>
  <si>
    <t>　・汚濁負荷量測定結果日報（別紙３）については、次の事項に留意して下さい。</t>
    <phoneticPr fontId="2"/>
  </si>
  <si>
    <t>6-2</t>
  </si>
  <si>
    <t>業種</t>
    <rPh sb="0" eb="2">
      <t>ギョウシュ</t>
    </rPh>
    <phoneticPr fontId="2"/>
  </si>
  <si>
    <t>今治市立桜井調理場</t>
    <rPh sb="2" eb="4">
      <t>シリツ</t>
    </rPh>
    <phoneticPr fontId="2"/>
  </si>
  <si>
    <t>【別紙１～３】</t>
    <rPh sb="1" eb="3">
      <t>ベッシ</t>
    </rPh>
    <phoneticPr fontId="2"/>
  </si>
  <si>
    <r>
      <t>　・下記</t>
    </r>
    <r>
      <rPr>
        <b/>
        <sz val="11"/>
        <rFont val="ＭＳ ゴシック"/>
        <family val="3"/>
        <charset val="128"/>
      </rPr>
      <t>【別紙１～３】</t>
    </r>
    <r>
      <rPr>
        <sz val="11"/>
        <rFont val="ＭＳ ゴシック"/>
        <family val="3"/>
        <charset val="128"/>
      </rPr>
      <t>のとおり</t>
    </r>
    <rPh sb="2" eb="4">
      <t>カキ</t>
    </rPh>
    <rPh sb="5" eb="7">
      <t>ベッシ</t>
    </rPh>
    <phoneticPr fontId="2"/>
  </si>
  <si>
    <r>
      <t>（注）　　総合排水口における実測水量は、複数の排水口の水量を加算した排水量の総量で、特定排出水のほか、冷却水等の非特定排出水を含む。
　　　　　希釈水量は、冷却水等の非特定排出水を記入する。
　　</t>
    </r>
    <r>
      <rPr>
        <sz val="11"/>
        <color rgb="FFFF0000"/>
        <rFont val="ＭＳ Ｐゴシック"/>
        <family val="3"/>
        <charset val="128"/>
      </rPr>
      <t>　　　</t>
    </r>
    <r>
      <rPr>
        <u/>
        <sz val="11"/>
        <color rgb="FFFF0000"/>
        <rFont val="ＭＳ Ｐゴシック"/>
        <family val="3"/>
        <charset val="128"/>
      </rPr>
      <t>※冷却水等の非特定排出水がない事業場は、非特定排出水量及び濃度に係る記入は不要です。</t>
    </r>
    <rPh sb="102" eb="106">
      <t>レイキャクスイトウ</t>
    </rPh>
    <rPh sb="107" eb="110">
      <t>ヒトクテイ</t>
    </rPh>
    <rPh sb="110" eb="113">
      <t>ハイシュツスイ</t>
    </rPh>
    <rPh sb="116" eb="119">
      <t>ジギョウジョウ</t>
    </rPh>
    <rPh sb="121" eb="126">
      <t>ヒトクテイハイシュツ</t>
    </rPh>
    <rPh sb="126" eb="127">
      <t>スイ</t>
    </rPh>
    <rPh sb="127" eb="128">
      <t>リョウ</t>
    </rPh>
    <rPh sb="128" eb="129">
      <t>オヨ</t>
    </rPh>
    <rPh sb="130" eb="132">
      <t>ノウド</t>
    </rPh>
    <rPh sb="133" eb="134">
      <t>カカ</t>
    </rPh>
    <rPh sb="135" eb="137">
      <t>キニュウ</t>
    </rPh>
    <rPh sb="138" eb="140">
      <t>フヨウ</t>
    </rPh>
    <phoneticPr fontId="2"/>
  </si>
  <si>
    <t>鹿島建設(株)山鳥坂ダム仮排水トンネル工事事務所</t>
    <rPh sb="0" eb="2">
      <t>カジマ</t>
    </rPh>
    <rPh sb="2" eb="4">
      <t>ケンセツ</t>
    </rPh>
    <rPh sb="4" eb="7">
      <t>カブ</t>
    </rPh>
    <rPh sb="7" eb="9">
      <t>ヤマドリ</t>
    </rPh>
    <rPh sb="9" eb="10">
      <t>サカ</t>
    </rPh>
    <rPh sb="12" eb="13">
      <t>カリ</t>
    </rPh>
    <rPh sb="13" eb="15">
      <t>ハイスイ</t>
    </rPh>
    <rPh sb="19" eb="21">
      <t>コウジ</t>
    </rPh>
    <rPh sb="21" eb="23">
      <t>ジム</t>
    </rPh>
    <rPh sb="23" eb="24">
      <t>ショ</t>
    </rPh>
    <phoneticPr fontId="2"/>
  </si>
  <si>
    <t>株式会社中温津吉工場</t>
    <rPh sb="0" eb="4">
      <t>カブシキガイシャ</t>
    </rPh>
    <rPh sb="4" eb="6">
      <t>チュウオン</t>
    </rPh>
    <rPh sb="6" eb="10">
      <t>ツヨシコウジョウ</t>
    </rPh>
    <phoneticPr fontId="2"/>
  </si>
  <si>
    <t>株式会社サンフーズ冨士工場</t>
    <rPh sb="0" eb="4">
      <t>カブシキガイシャ</t>
    </rPh>
    <rPh sb="9" eb="11">
      <t>フジ</t>
    </rPh>
    <rPh sb="11" eb="13">
      <t>コウジョウ</t>
    </rPh>
    <phoneticPr fontId="2"/>
  </si>
  <si>
    <t>ヤマキ(株)第２工場</t>
  </si>
  <si>
    <t>（株）タカキベーカリー四国事業所</t>
    <rPh sb="11" eb="13">
      <t>シコク</t>
    </rPh>
    <rPh sb="13" eb="16">
      <t>ジギョウショ</t>
    </rPh>
    <phoneticPr fontId="15"/>
  </si>
  <si>
    <t>総津地区農業集落排水施設</t>
    <rPh sb="0" eb="1">
      <t>ソウ</t>
    </rPh>
    <rPh sb="1" eb="2">
      <t>ツ</t>
    </rPh>
    <rPh sb="2" eb="4">
      <t>チク</t>
    </rPh>
    <rPh sb="4" eb="6">
      <t>ノウギョウ</t>
    </rPh>
    <rPh sb="6" eb="8">
      <t>シュウラク</t>
    </rPh>
    <rPh sb="8" eb="10">
      <t>ハイスイ</t>
    </rPh>
    <rPh sb="10" eb="12">
      <t>シセツ</t>
    </rPh>
    <phoneticPr fontId="15"/>
  </si>
  <si>
    <t>県営総合運動公園汚水処理場</t>
    <rPh sb="0" eb="2">
      <t>ケンエイ</t>
    </rPh>
    <rPh sb="2" eb="8">
      <t>ソウゴウウンドウコウエン</t>
    </rPh>
    <rPh sb="8" eb="10">
      <t>オスイ</t>
    </rPh>
    <rPh sb="10" eb="12">
      <t>ショリ</t>
    </rPh>
    <rPh sb="12" eb="13">
      <t>ジョウ</t>
    </rPh>
    <phoneticPr fontId="2"/>
  </si>
  <si>
    <t>住友金属鉱山(株)新居浜工場</t>
    <rPh sb="0" eb="6">
      <t>スミトモキンゾクコウザン</t>
    </rPh>
    <rPh sb="6" eb="14">
      <t>カブシキガイシャニイハマコウジョウ</t>
    </rPh>
    <phoneticPr fontId="2"/>
  </si>
  <si>
    <t>天然温泉かみとくの湯</t>
    <rPh sb="0" eb="2">
      <t>テンネン</t>
    </rPh>
    <rPh sb="2" eb="4">
      <t>オンセン</t>
    </rPh>
    <rPh sb="9" eb="10">
      <t>ユ</t>
    </rPh>
    <phoneticPr fontId="2"/>
  </si>
  <si>
    <t>（株）マルコウ本社工場</t>
    <rPh sb="1" eb="2">
      <t>カブ</t>
    </rPh>
    <rPh sb="7" eb="9">
      <t>ホンシャ</t>
    </rPh>
    <phoneticPr fontId="2"/>
  </si>
  <si>
    <t>２　総量規制基準等の超過事案について、事案ごとに、具体的な原因及び改善対策を報告してくだ
　さい。</t>
    <phoneticPr fontId="2"/>
  </si>
  <si>
    <t>　・排水施設管理全般を外部委託している場合は、「管理業者」の欄に業者名を記入して下さい。当方から管理業者へ直接お問い合わせすることが
　　あります。</t>
    <phoneticPr fontId="2"/>
  </si>
  <si>
    <r>
      <t>　  (1) 汚濁負荷量を連続(毎日)測定する事業場（排水量400ｍ</t>
    </r>
    <r>
      <rPr>
        <vertAlign val="superscript"/>
        <sz val="11"/>
        <rFont val="ＭＳ ゴシック"/>
        <family val="3"/>
        <charset val="128"/>
      </rPr>
      <t>3</t>
    </r>
    <r>
      <rPr>
        <sz val="11"/>
        <rFont val="ＭＳ ゴシック"/>
        <family val="3"/>
        <charset val="128"/>
      </rPr>
      <t>/日以上等）にあっても、事業場が休日の日については、測定結果を記入する必要はありま
　　　せん。また、測定日において、やむを得ず欠測があった場合は、その欠測理由を記入して下さい。</t>
    </r>
    <phoneticPr fontId="2"/>
  </si>
  <si>
    <r>
      <t>　  (2) 連続(毎日)測定する必要のない事業場（排水量400ｍ</t>
    </r>
    <r>
      <rPr>
        <vertAlign val="superscript"/>
        <sz val="11"/>
        <rFont val="ＭＳ ゴシック"/>
        <family val="3"/>
        <charset val="128"/>
      </rPr>
      <t>3</t>
    </r>
    <r>
      <rPr>
        <sz val="11"/>
        <rFont val="ＭＳ ゴシック"/>
        <family val="3"/>
        <charset val="128"/>
      </rPr>
      <t>/日未満等）にあっては、実際に汚濁負荷量を測定した日の欄に、その測定結果を記入して
　　　下さい。（測定していない日は空欄）。</t>
    </r>
    <phoneticPr fontId="2"/>
  </si>
  <si>
    <t>　  (3) 排水量については、整数で記入し、汚濁負荷量及び濃度については、ＣＯＤ及び窒素は小数点以下第１位まで、りんは小数点以下第２位までそれ
　　　ぞれ記入して下さい。</t>
    <phoneticPr fontId="2"/>
  </si>
  <si>
    <t>四国医療サービス（株）シンセイフード事業部　松山工場</t>
    <rPh sb="0" eb="4">
      <t>シコクイリョウ</t>
    </rPh>
    <rPh sb="8" eb="11">
      <t>カブ</t>
    </rPh>
    <rPh sb="18" eb="21">
      <t>ジギョウブ</t>
    </rPh>
    <rPh sb="22" eb="26">
      <t>マツヤマコウジョウ</t>
    </rPh>
    <phoneticPr fontId="2"/>
  </si>
  <si>
    <t>ホテルルートインGrand松山第二</t>
    <rPh sb="13" eb="17">
      <t>マツヤマダイニ</t>
    </rPh>
    <phoneticPr fontId="2"/>
  </si>
  <si>
    <t>道の駅津島熱田温泉</t>
    <rPh sb="0" eb="1">
      <t>ミチ</t>
    </rPh>
    <rPh sb="2" eb="3">
      <t>エキ</t>
    </rPh>
    <rPh sb="3" eb="5">
      <t>ツシマ</t>
    </rPh>
    <rPh sb="5" eb="7">
      <t>ネツダ</t>
    </rPh>
    <rPh sb="7" eb="9">
      <t>オンセン</t>
    </rPh>
    <phoneticPr fontId="2"/>
  </si>
  <si>
    <t>宇和島</t>
    <rPh sb="0" eb="3">
      <t>ウワジマ</t>
    </rPh>
    <phoneticPr fontId="2"/>
  </si>
  <si>
    <t>COZY　HOTEL　NUKUI　shimanami</t>
    <phoneticPr fontId="2"/>
  </si>
  <si>
    <t>R6.6.14廃止</t>
    <rPh sb="7" eb="9">
      <t>ハイシ</t>
    </rPh>
    <phoneticPr fontId="2"/>
  </si>
  <si>
    <t>ワタキューセイモア㈱四国支店西条工場</t>
    <rPh sb="10" eb="12">
      <t>シコク</t>
    </rPh>
    <rPh sb="12" eb="14">
      <t>シテン</t>
    </rPh>
    <rPh sb="14" eb="16">
      <t>サイジョウ</t>
    </rPh>
    <rPh sb="16" eb="18">
      <t>コウジョウ</t>
    </rPh>
    <phoneticPr fontId="15"/>
  </si>
  <si>
    <t>連絡先</t>
    <phoneticPr fontId="2"/>
  </si>
  <si>
    <t>丸幸製紙（株）上分工場</t>
    <rPh sb="0" eb="2">
      <t>マルサチ</t>
    </rPh>
    <rPh sb="2" eb="4">
      <t>セイシ</t>
    </rPh>
    <rPh sb="4" eb="7">
      <t>カブ</t>
    </rPh>
    <rPh sb="7" eb="8">
      <t>カミ</t>
    </rPh>
    <rPh sb="8" eb="9">
      <t>ブン</t>
    </rPh>
    <rPh sb="9" eb="11">
      <t>コウジョウ</t>
    </rPh>
    <phoneticPr fontId="2"/>
  </si>
  <si>
    <t>事業場</t>
    <rPh sb="0" eb="3">
      <t>ジギョウジョウ</t>
    </rPh>
    <phoneticPr fontId="2"/>
  </si>
  <si>
    <t xml:space="preserve"> 排水量</t>
    <rPh sb="1" eb="3">
      <t>ハイスイ</t>
    </rPh>
    <rPh sb="3" eb="4">
      <t>リョウ</t>
    </rPh>
    <phoneticPr fontId="2"/>
  </si>
  <si>
    <t>T-N</t>
    <phoneticPr fontId="2"/>
  </si>
  <si>
    <t>T-P</t>
    <phoneticPr fontId="2"/>
  </si>
  <si>
    <t>番号</t>
    <rPh sb="0" eb="2">
      <t>バンゴウ</t>
    </rPh>
    <phoneticPr fontId="2"/>
  </si>
  <si>
    <t>下水処理場名</t>
    <rPh sb="0" eb="2">
      <t>ゲスイ</t>
    </rPh>
    <rPh sb="2" eb="5">
      <t>ショリジョウ</t>
    </rPh>
    <rPh sb="5" eb="6">
      <t>メイ</t>
    </rPh>
    <phoneticPr fontId="2"/>
  </si>
  <si>
    <t>計</t>
    <rPh sb="0" eb="1">
      <t>ケイ</t>
    </rPh>
    <phoneticPr fontId="2"/>
  </si>
  <si>
    <t>生活系</t>
    <rPh sb="0" eb="2">
      <t>セイカツ</t>
    </rPh>
    <rPh sb="2" eb="3">
      <t>ケイ</t>
    </rPh>
    <phoneticPr fontId="2"/>
  </si>
  <si>
    <t>産業系</t>
    <rPh sb="0" eb="2">
      <t>サンギョウ</t>
    </rPh>
    <rPh sb="2" eb="3">
      <t>ケイ</t>
    </rPh>
    <phoneticPr fontId="2"/>
  </si>
  <si>
    <t>畜産系</t>
    <rPh sb="0" eb="3">
      <t>チクサンケイ</t>
    </rPh>
    <phoneticPr fontId="2"/>
  </si>
  <si>
    <t>その他系</t>
    <rPh sb="2" eb="3">
      <t>タ</t>
    </rPh>
    <rPh sb="3" eb="4">
      <t>ケイ</t>
    </rPh>
    <phoneticPr fontId="2"/>
  </si>
  <si>
    <t>転記フラグ</t>
    <rPh sb="0" eb="2">
      <t>テンキ</t>
    </rPh>
    <phoneticPr fontId="2"/>
  </si>
  <si>
    <t>R7.9.11廃止届出受理</t>
    <rPh sb="7" eb="13">
      <t>ハイシトドケデジュリ</t>
    </rPh>
    <phoneticPr fontId="2"/>
  </si>
  <si>
    <t>ザ・フィッシュファクトリー・ジャパン㈱　愛媛工場</t>
  </si>
  <si>
    <t>JA全農ミートフーズ㈱　せと風ファーム</t>
    <rPh sb="2" eb="4">
      <t>ゼンノウ</t>
    </rPh>
    <rPh sb="14" eb="15">
      <t>カゼ</t>
    </rPh>
    <phoneticPr fontId="2"/>
  </si>
  <si>
    <t>1の2</t>
    <phoneticPr fontId="2"/>
  </si>
  <si>
    <t>今治</t>
    <rPh sb="0" eb="2">
      <t>イマバリ</t>
    </rPh>
    <phoneticPr fontId="2"/>
  </si>
  <si>
    <t>株式会社中温西条工場</t>
    <rPh sb="0" eb="4">
      <t>カブシキカイシャ</t>
    </rPh>
    <rPh sb="4" eb="6">
      <t>チュウオン</t>
    </rPh>
    <rPh sb="6" eb="8">
      <t>サイジョウ</t>
    </rPh>
    <rPh sb="8" eb="10">
      <t>コウジョウ</t>
    </rPh>
    <phoneticPr fontId="2"/>
  </si>
  <si>
    <t>西条</t>
    <rPh sb="0" eb="2">
      <t>サイジョウ</t>
    </rPh>
    <phoneticPr fontId="2"/>
  </si>
  <si>
    <t>※栄養塩類管理計画増加措置事業場：10月～３月窒素及び燐の総量規制対象外</t>
    <rPh sb="1" eb="9">
      <t>エイヨウエンルイカンリケイカク</t>
    </rPh>
    <rPh sb="9" eb="16">
      <t>ゾウカソチジギョウジョウ</t>
    </rPh>
    <rPh sb="19" eb="20">
      <t>ガツ</t>
    </rPh>
    <rPh sb="22" eb="23">
      <t>ガツ</t>
    </rPh>
    <rPh sb="23" eb="26">
      <t>チッソオヨ</t>
    </rPh>
    <rPh sb="27" eb="28">
      <t>リン</t>
    </rPh>
    <rPh sb="29" eb="36">
      <t>ソウリョウキセイタイショウガイ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</si>
</sst>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
    <numFmt numFmtId="177" formatCode="d"/>
    <numFmt numFmtId="178" formatCode="[$-411]ggge&quot;年&quot;m&quot;月&quot;d&quot;日&quot;;@"/>
    <numFmt numFmtId="179" formatCode="[$-411]ggge&quot;年&quot;m&quot;月&quot;;@"/>
    <numFmt numFmtId="180" formatCode="[$-411]e&quot;年&quot;;@"/>
    <numFmt numFmtId="181" formatCode="#,##0.0"/>
    <numFmt numFmtId="182" formatCode="0.0_);[Red]\(0.0\)"/>
    <numFmt numFmtId="183" formatCode="0.00_);[Red]\(0.00\)"/>
    <numFmt numFmtId="184" formatCode="[$-411]ge\.m\.d;@"/>
    <numFmt numFmtId="185" formatCode="#,##0_);[Red]\(#,##0\)"/>
    <numFmt numFmtId="186" formatCode="#,##0.0_ "/>
    <numFmt numFmtId="187" formatCode="#,##0.00_);[Red]\(#,##0.00\)"/>
  </numFmts>
  <fonts count="41"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3"/>
      <name val="ＭＳ Ｐゴシック"/>
      <family val="3"/>
      <charset val="128"/>
    </font>
    <font>
      <sz val="12"/>
      <name val="ＭＳ Ｐゴシック"/>
      <family val="3"/>
      <charset val="128"/>
    </font>
    <font>
      <sz val="12"/>
      <name val="ＭＳ 明朝"/>
      <family val="1"/>
      <charset val="128"/>
    </font>
    <font>
      <sz val="12"/>
      <name val="ＭＳ ゴシック"/>
      <family val="3"/>
      <charset val="128"/>
    </font>
    <font>
      <sz val="10.5"/>
      <name val="ＭＳ 明朝"/>
      <family val="1"/>
      <charset val="128"/>
    </font>
    <font>
      <sz val="10.5"/>
      <name val="ＭＳ ゴシック"/>
      <family val="3"/>
      <charset val="128"/>
    </font>
    <font>
      <sz val="9"/>
      <name val="ＭＳ 明朝"/>
      <family val="1"/>
      <charset val="128"/>
    </font>
    <font>
      <u/>
      <sz val="9"/>
      <name val="ＭＳ 明朝"/>
      <family val="1"/>
      <charset val="128"/>
    </font>
    <font>
      <u/>
      <vertAlign val="superscript"/>
      <sz val="10"/>
      <name val="ＭＳ 明朝"/>
      <family val="1"/>
      <charset val="128"/>
    </font>
    <font>
      <vertAlign val="superscript"/>
      <sz val="10.5"/>
      <name val="ＭＳ 明朝"/>
      <family val="1"/>
      <charset val="128"/>
    </font>
    <font>
      <sz val="9"/>
      <name val="ＭＳ Ｐゴシック"/>
      <family val="3"/>
      <charset val="128"/>
    </font>
    <font>
      <sz val="6"/>
      <name val="ＭＳ Ｐ明朝"/>
      <family val="1"/>
      <charset val="128"/>
    </font>
    <font>
      <sz val="9"/>
      <name val="ＭＳ Ｐ明朝"/>
      <family val="1"/>
      <charset val="128"/>
    </font>
    <font>
      <sz val="10"/>
      <name val="ＭＳ ゴシック"/>
      <family val="3"/>
      <charset val="128"/>
    </font>
    <font>
      <b/>
      <sz val="11"/>
      <name val="ＭＳ ゴシック"/>
      <family val="3"/>
      <charset val="128"/>
    </font>
    <font>
      <sz val="11"/>
      <name val="ＭＳ ゴシック"/>
      <family val="3"/>
      <charset val="128"/>
    </font>
    <font>
      <b/>
      <sz val="11.5"/>
      <name val="ＭＳ ゴシック"/>
      <family val="3"/>
      <charset val="128"/>
    </font>
    <font>
      <vertAlign val="superscript"/>
      <sz val="11"/>
      <name val="ＭＳ ゴシック"/>
      <family val="3"/>
      <charset val="128"/>
    </font>
    <font>
      <sz val="11"/>
      <color theme="0" tint="-0.34998626667073579"/>
      <name val="ＭＳ ゴシック"/>
      <family val="3"/>
      <charset val="128"/>
    </font>
    <font>
      <b/>
      <sz val="10.5"/>
      <name val="ＭＳ 明朝"/>
      <family val="1"/>
      <charset val="128"/>
    </font>
    <font>
      <sz val="9.5"/>
      <name val="ＭＳ 明朝"/>
      <family val="1"/>
      <charset val="128"/>
    </font>
    <font>
      <sz val="9.5"/>
      <name val="ＭＳ Ｐゴシック"/>
      <family val="3"/>
      <charset val="128"/>
    </font>
    <font>
      <b/>
      <sz val="14"/>
      <name val="ＭＳ ゴシック"/>
      <family val="3"/>
      <charset val="128"/>
    </font>
    <font>
      <sz val="11"/>
      <color rgb="FFFF0000"/>
      <name val="ＭＳ Ｐゴシック"/>
      <family val="3"/>
      <charset val="128"/>
    </font>
    <font>
      <u/>
      <sz val="11"/>
      <color rgb="FFFF0000"/>
      <name val="ＭＳ Ｐゴシック"/>
      <family val="3"/>
      <charset val="128"/>
    </font>
    <font>
      <sz val="9"/>
      <color rgb="FFFF0000"/>
      <name val="ＭＳ Ｐゴシック"/>
      <family val="3"/>
      <charset val="128"/>
    </font>
    <font>
      <sz val="12"/>
      <color theme="0" tint="-0.34998626667073579"/>
      <name val="ＭＳ Ｐゴシック"/>
      <family val="3"/>
      <charset val="128"/>
    </font>
    <font>
      <sz val="12"/>
      <color theme="0" tint="-0.34998626667073579"/>
      <name val="ＭＳ 明朝"/>
      <family val="1"/>
      <charset val="128"/>
    </font>
    <font>
      <sz val="9"/>
      <color theme="1"/>
      <name val="ＭＳ Ｐゴシック"/>
      <family val="3"/>
      <charset val="128"/>
    </font>
    <font>
      <sz val="8"/>
      <color theme="1"/>
      <name val="ＭＳ Ｐゴシック"/>
      <family val="3"/>
      <charset val="128"/>
    </font>
    <font>
      <sz val="11"/>
      <color theme="1"/>
      <name val="ＭＳ Ｐゴシック"/>
      <family val="3"/>
      <charset val="128"/>
    </font>
    <font>
      <sz val="10"/>
      <color theme="1"/>
      <name val="ＭＳ Ｐゴシック"/>
      <family val="3"/>
      <charset val="128"/>
    </font>
    <font>
      <b/>
      <sz val="10"/>
      <name val="ＭＳ Ｐゴシック"/>
      <family val="3"/>
      <charset val="128"/>
    </font>
    <font>
      <b/>
      <sz val="9"/>
      <name val="ＭＳ Ｐゴシック"/>
      <family val="3"/>
      <charset val="128"/>
    </font>
    <font>
      <b/>
      <sz val="10"/>
      <color indexed="12"/>
      <name val="ＭＳ Ｐゴシック"/>
      <family val="3"/>
      <charset val="128"/>
    </font>
    <font>
      <sz val="10"/>
      <color indexed="12"/>
      <name val="ＭＳ Ｐゴシック"/>
      <family val="3"/>
      <charset val="128"/>
    </font>
    <font>
      <sz val="8"/>
      <name val="ＭＳ Ｐ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
      <patternFill patternType="solid">
        <fgColor theme="4" tint="0.79998168889431442"/>
        <bgColor indexed="64"/>
      </patternFill>
    </fill>
    <fill>
      <patternFill patternType="solid">
        <fgColor indexed="42"/>
        <bgColor indexed="64"/>
      </patternFill>
    </fill>
    <fill>
      <patternFill patternType="solid">
        <fgColor indexed="47"/>
        <bgColor indexed="64"/>
      </patternFill>
    </fill>
    <fill>
      <patternFill patternType="solid">
        <fgColor indexed="43"/>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5">
    <xf numFmtId="0" fontId="0" fillId="0" borderId="0"/>
    <xf numFmtId="38" fontId="1" fillId="0" borderId="0" applyFont="0" applyFill="0" applyBorder="0" applyAlignment="0" applyProtection="0">
      <alignment vertical="center"/>
    </xf>
    <xf numFmtId="0" fontId="16" fillId="0" borderId="0"/>
    <xf numFmtId="0" fontId="17" fillId="0" borderId="0"/>
    <xf numFmtId="0" fontId="1" fillId="0" borderId="0"/>
  </cellStyleXfs>
  <cellXfs count="329">
    <xf numFmtId="0" fontId="0" fillId="0" borderId="0" xfId="0"/>
    <xf numFmtId="0" fontId="3" fillId="0" borderId="1" xfId="0" applyFont="1" applyBorder="1" applyAlignment="1">
      <alignment horizontal="center" vertical="center"/>
    </xf>
    <xf numFmtId="0" fontId="3" fillId="0" borderId="0" xfId="0" applyFont="1"/>
    <xf numFmtId="0" fontId="3" fillId="0" borderId="0" xfId="0" applyFont="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0" fontId="4"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shrinkToFit="1"/>
    </xf>
    <xf numFmtId="0" fontId="5" fillId="0" borderId="5" xfId="0" applyFont="1" applyBorder="1" applyAlignment="1">
      <alignment horizontal="center" vertical="center"/>
    </xf>
    <xf numFmtId="49" fontId="5" fillId="0" borderId="6" xfId="0" applyNumberFormat="1" applyFont="1" applyBorder="1" applyAlignment="1">
      <alignment vertical="center"/>
    </xf>
    <xf numFmtId="0" fontId="5" fillId="0" borderId="7" xfId="0" applyFont="1" applyBorder="1" applyAlignment="1">
      <alignment horizontal="right" vertical="center"/>
    </xf>
    <xf numFmtId="0" fontId="5" fillId="0" borderId="0" xfId="0" applyFont="1" applyAlignment="1">
      <alignment horizontal="center" vertical="center"/>
    </xf>
    <xf numFmtId="49" fontId="5" fillId="0" borderId="6" xfId="0" applyNumberFormat="1" applyFont="1" applyBorder="1" applyAlignment="1">
      <alignment horizontal="right" vertical="center"/>
    </xf>
    <xf numFmtId="1" fontId="5" fillId="0" borderId="1" xfId="0" applyNumberFormat="1" applyFont="1" applyBorder="1" applyAlignment="1">
      <alignment vertical="center"/>
    </xf>
    <xf numFmtId="177" fontId="3" fillId="0" borderId="1" xfId="0" applyNumberFormat="1" applyFont="1" applyBorder="1" applyAlignment="1">
      <alignment horizontal="center" vertical="center"/>
    </xf>
    <xf numFmtId="0" fontId="3" fillId="0" borderId="1" xfId="0" applyNumberFormat="1" applyFont="1" applyBorder="1" applyAlignment="1">
      <alignment horizontal="center" vertical="center"/>
    </xf>
    <xf numFmtId="0" fontId="1" fillId="0" borderId="8" xfId="0" applyFont="1" applyBorder="1" applyAlignment="1">
      <alignment vertical="center"/>
    </xf>
    <xf numFmtId="0" fontId="5" fillId="0" borderId="0" xfId="0" applyFont="1"/>
    <xf numFmtId="0" fontId="5" fillId="0" borderId="0" xfId="0" applyFont="1" applyBorder="1" applyAlignment="1">
      <alignment vertical="center"/>
    </xf>
    <xf numFmtId="0" fontId="1" fillId="0" borderId="2" xfId="0" applyFont="1" applyBorder="1" applyAlignment="1">
      <alignment vertical="center"/>
    </xf>
    <xf numFmtId="0" fontId="1" fillId="0" borderId="4" xfId="0" applyFont="1" applyBorder="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2"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wrapText="1"/>
    </xf>
    <xf numFmtId="0" fontId="1" fillId="0" borderId="11" xfId="0" applyFont="1" applyBorder="1" applyAlignment="1">
      <alignment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2" xfId="0" applyFont="1" applyBorder="1" applyAlignment="1">
      <alignment horizontal="center" vertical="center"/>
    </xf>
    <xf numFmtId="0" fontId="1" fillId="0" borderId="0" xfId="0" applyFont="1" applyBorder="1" applyAlignment="1">
      <alignment horizontal="center" vertical="center"/>
    </xf>
    <xf numFmtId="0" fontId="1" fillId="0" borderId="0" xfId="0" applyFont="1" applyBorder="1" applyAlignment="1">
      <alignment vertical="center"/>
    </xf>
    <xf numFmtId="178" fontId="1" fillId="0" borderId="1" xfId="0" applyNumberFormat="1" applyFont="1" applyBorder="1" applyAlignment="1">
      <alignment vertical="center"/>
    </xf>
    <xf numFmtId="1" fontId="5" fillId="0" borderId="13" xfId="0" applyNumberFormat="1" applyFont="1" applyBorder="1" applyAlignment="1">
      <alignment vertical="center"/>
    </xf>
    <xf numFmtId="180" fontId="5" fillId="0" borderId="6" xfId="0" applyNumberFormat="1" applyFont="1" applyBorder="1" applyAlignment="1">
      <alignment horizontal="right" vertical="center"/>
    </xf>
    <xf numFmtId="178" fontId="5" fillId="0" borderId="6" xfId="0" applyNumberFormat="1" applyFont="1" applyBorder="1" applyAlignment="1">
      <alignment vertical="center"/>
    </xf>
    <xf numFmtId="0" fontId="0" fillId="0" borderId="0" xfId="0" applyFill="1"/>
    <xf numFmtId="0" fontId="7" fillId="0" borderId="0" xfId="0" applyFont="1" applyFill="1" applyAlignment="1">
      <alignment horizontal="justify" vertical="center"/>
    </xf>
    <xf numFmtId="0" fontId="0" fillId="0" borderId="0" xfId="0" applyFill="1" applyBorder="1"/>
    <xf numFmtId="0" fontId="7" fillId="0" borderId="0" xfId="0" applyFont="1" applyFill="1" applyAlignment="1">
      <alignment vertical="center"/>
    </xf>
    <xf numFmtId="0" fontId="6" fillId="0" borderId="0" xfId="0" applyFont="1" applyFill="1" applyAlignment="1">
      <alignment horizontal="justify" vertical="center"/>
    </xf>
    <xf numFmtId="0" fontId="8" fillId="0" borderId="1" xfId="0" applyFont="1" applyFill="1" applyBorder="1" applyAlignment="1">
      <alignment horizontal="distributed" vertical="center" wrapText="1"/>
    </xf>
    <xf numFmtId="0" fontId="8" fillId="0" borderId="0" xfId="0" applyFont="1" applyFill="1" applyAlignment="1">
      <alignment horizontal="justify" vertical="center"/>
    </xf>
    <xf numFmtId="0" fontId="8" fillId="0" borderId="1" xfId="0" applyFont="1" applyFill="1" applyBorder="1" applyAlignment="1">
      <alignment horizontal="center" vertical="center" wrapText="1"/>
    </xf>
    <xf numFmtId="0" fontId="10" fillId="0" borderId="0" xfId="0" applyFont="1" applyFill="1" applyAlignment="1">
      <alignment vertical="center"/>
    </xf>
    <xf numFmtId="0" fontId="10" fillId="0" borderId="0" xfId="0" applyFont="1" applyFill="1" applyAlignment="1">
      <alignment horizontal="justify" vertical="center"/>
    </xf>
    <xf numFmtId="0" fontId="5" fillId="0" borderId="1" xfId="0" applyFont="1" applyFill="1" applyBorder="1" applyAlignment="1" applyProtection="1">
      <alignment vertical="center"/>
      <protection locked="0"/>
    </xf>
    <xf numFmtId="3" fontId="1" fillId="0" borderId="0" xfId="0" applyNumberFormat="1" applyFont="1" applyAlignment="1">
      <alignment vertical="center"/>
    </xf>
    <xf numFmtId="3" fontId="3" fillId="0" borderId="2" xfId="0" applyNumberFormat="1" applyFont="1" applyBorder="1" applyAlignment="1">
      <alignment horizontal="center" vertical="center"/>
    </xf>
    <xf numFmtId="3" fontId="3" fillId="0" borderId="3" xfId="0" applyNumberFormat="1" applyFont="1" applyBorder="1" applyAlignment="1">
      <alignment horizontal="center" vertical="center"/>
    </xf>
    <xf numFmtId="3" fontId="3" fillId="0" borderId="1" xfId="0" applyNumberFormat="1" applyFont="1" applyFill="1" applyBorder="1" applyAlignment="1" applyProtection="1">
      <alignment vertical="center"/>
      <protection locked="0"/>
    </xf>
    <xf numFmtId="3" fontId="3" fillId="0" borderId="1" xfId="0" applyNumberFormat="1" applyFont="1" applyBorder="1" applyAlignment="1">
      <alignment vertical="center"/>
    </xf>
    <xf numFmtId="3" fontId="3" fillId="0" borderId="0" xfId="0" applyNumberFormat="1" applyFont="1"/>
    <xf numFmtId="181" fontId="1" fillId="0" borderId="0" xfId="0" applyNumberFormat="1" applyFont="1" applyAlignment="1">
      <alignment vertical="center"/>
    </xf>
    <xf numFmtId="181" fontId="3" fillId="0" borderId="1" xfId="0" applyNumberFormat="1" applyFont="1" applyBorder="1" applyAlignment="1">
      <alignment horizontal="center" vertical="center"/>
    </xf>
    <xf numFmtId="181" fontId="3" fillId="0" borderId="1" xfId="0" applyNumberFormat="1" applyFont="1" applyBorder="1" applyAlignment="1">
      <alignment vertical="center"/>
    </xf>
    <xf numFmtId="181" fontId="3" fillId="0" borderId="0" xfId="0" applyNumberFormat="1" applyFont="1"/>
    <xf numFmtId="181" fontId="3" fillId="0" borderId="1" xfId="0" applyNumberFormat="1" applyFont="1" applyFill="1" applyBorder="1" applyAlignment="1" applyProtection="1">
      <alignment vertical="center"/>
      <protection locked="0"/>
    </xf>
    <xf numFmtId="181" fontId="3" fillId="0" borderId="1" xfId="0" applyNumberFormat="1" applyFont="1" applyFill="1" applyBorder="1" applyAlignment="1">
      <alignment vertical="center"/>
    </xf>
    <xf numFmtId="4" fontId="1" fillId="0" borderId="0" xfId="0" applyNumberFormat="1" applyFont="1" applyAlignment="1">
      <alignment vertical="center"/>
    </xf>
    <xf numFmtId="4" fontId="3" fillId="0" borderId="1" xfId="0" applyNumberFormat="1" applyFont="1" applyBorder="1" applyAlignment="1">
      <alignment horizontal="center" vertical="center"/>
    </xf>
    <xf numFmtId="4" fontId="3" fillId="0" borderId="1" xfId="0" applyNumberFormat="1" applyFont="1" applyBorder="1" applyAlignment="1">
      <alignment vertical="center"/>
    </xf>
    <xf numFmtId="4" fontId="3" fillId="0" borderId="0" xfId="0" applyNumberFormat="1" applyFont="1"/>
    <xf numFmtId="4" fontId="3" fillId="0" borderId="1" xfId="0" applyNumberFormat="1" applyFont="1" applyFill="1" applyBorder="1" applyAlignment="1" applyProtection="1">
      <alignment vertical="center"/>
      <protection locked="0"/>
    </xf>
    <xf numFmtId="4" fontId="3" fillId="0" borderId="1" xfId="0" applyNumberFormat="1" applyFont="1" applyFill="1" applyBorder="1" applyAlignment="1">
      <alignment vertical="center"/>
    </xf>
    <xf numFmtId="3" fontId="5" fillId="0" borderId="1" xfId="0" applyNumberFormat="1" applyFont="1" applyFill="1" applyBorder="1" applyAlignment="1" applyProtection="1">
      <alignment vertical="center"/>
      <protection locked="0"/>
    </xf>
    <xf numFmtId="181" fontId="5" fillId="0" borderId="1" xfId="0" applyNumberFormat="1" applyFont="1" applyFill="1" applyBorder="1" applyAlignment="1" applyProtection="1">
      <alignment vertical="center"/>
      <protection locked="0"/>
    </xf>
    <xf numFmtId="4" fontId="5" fillId="0" borderId="1" xfId="0" applyNumberFormat="1" applyFont="1" applyFill="1" applyBorder="1" applyAlignment="1" applyProtection="1">
      <alignment vertical="center"/>
      <protection locked="0"/>
    </xf>
    <xf numFmtId="3" fontId="5" fillId="0" borderId="1" xfId="0" applyNumberFormat="1" applyFont="1" applyBorder="1" applyAlignment="1">
      <alignment vertical="center"/>
    </xf>
    <xf numFmtId="181" fontId="5" fillId="0" borderId="1" xfId="0" applyNumberFormat="1" applyFont="1" applyBorder="1" applyAlignment="1">
      <alignment vertical="center"/>
    </xf>
    <xf numFmtId="4" fontId="5" fillId="0" borderId="1" xfId="0" applyNumberFormat="1" applyFont="1" applyBorder="1" applyAlignment="1">
      <alignment vertical="center"/>
    </xf>
    <xf numFmtId="3" fontId="5" fillId="0" borderId="1" xfId="0" applyNumberFormat="1" applyFont="1" applyBorder="1" applyAlignment="1">
      <alignment horizontal="right" vertical="center"/>
    </xf>
    <xf numFmtId="181" fontId="5" fillId="0" borderId="1" xfId="0" applyNumberFormat="1" applyFont="1" applyBorder="1" applyAlignment="1">
      <alignment horizontal="right" vertical="center"/>
    </xf>
    <xf numFmtId="4" fontId="5" fillId="0" borderId="1" xfId="0" applyNumberFormat="1" applyFont="1" applyBorder="1" applyAlignment="1">
      <alignment horizontal="right" vertical="center"/>
    </xf>
    <xf numFmtId="1" fontId="3" fillId="0" borderId="1" xfId="0" applyNumberFormat="1" applyFont="1" applyBorder="1" applyAlignment="1">
      <alignment vertical="center"/>
    </xf>
    <xf numFmtId="176" fontId="3" fillId="0" borderId="1" xfId="0" applyNumberFormat="1" applyFont="1" applyBorder="1" applyAlignment="1">
      <alignment vertical="center"/>
    </xf>
    <xf numFmtId="2" fontId="3" fillId="0" borderId="1" xfId="0" applyNumberFormat="1" applyFont="1" applyBorder="1" applyAlignment="1">
      <alignment vertical="center"/>
    </xf>
    <xf numFmtId="181" fontId="5" fillId="0" borderId="1" xfId="0" applyNumberFormat="1" applyFont="1" applyFill="1" applyBorder="1" applyAlignment="1">
      <alignment horizontal="right" vertical="center"/>
    </xf>
    <xf numFmtId="4" fontId="5" fillId="0" borderId="1" xfId="0" applyNumberFormat="1" applyFont="1" applyFill="1" applyBorder="1" applyAlignment="1">
      <alignment horizontal="right" vertical="center"/>
    </xf>
    <xf numFmtId="0" fontId="14" fillId="0" borderId="1" xfId="0" applyNumberFormat="1" applyFont="1" applyFill="1" applyBorder="1" applyAlignment="1" applyProtection="1">
      <alignment horizontal="center" vertical="center"/>
      <protection locked="0"/>
    </xf>
    <xf numFmtId="0" fontId="14" fillId="0" borderId="1" xfId="0" applyNumberFormat="1" applyFont="1" applyFill="1" applyBorder="1" applyAlignment="1" applyProtection="1">
      <alignment vertical="center"/>
      <protection locked="0"/>
    </xf>
    <xf numFmtId="0" fontId="14" fillId="0" borderId="1" xfId="0" applyNumberFormat="1" applyFont="1" applyFill="1" applyBorder="1" applyAlignment="1" applyProtection="1">
      <alignment horizontal="right" vertical="center"/>
    </xf>
    <xf numFmtId="0" fontId="14" fillId="0" borderId="1" xfId="0" applyNumberFormat="1" applyFont="1" applyFill="1" applyBorder="1" applyAlignment="1" applyProtection="1">
      <alignment vertical="center"/>
    </xf>
    <xf numFmtId="0" fontId="14" fillId="0" borderId="1" xfId="0" applyNumberFormat="1" applyFont="1" applyFill="1" applyBorder="1" applyAlignment="1">
      <alignment vertical="center"/>
    </xf>
    <xf numFmtId="0" fontId="14" fillId="0" borderId="1" xfId="0" applyNumberFormat="1" applyFont="1" applyFill="1" applyBorder="1" applyAlignment="1" applyProtection="1">
      <alignment horizontal="right" vertical="center"/>
      <protection locked="0"/>
    </xf>
    <xf numFmtId="0" fontId="3" fillId="0" borderId="4" xfId="0" applyNumberFormat="1" applyFont="1" applyBorder="1" applyAlignment="1">
      <alignment horizontal="center" vertical="center"/>
    </xf>
    <xf numFmtId="0" fontId="3" fillId="0" borderId="14" xfId="0" applyFont="1" applyBorder="1" applyAlignment="1">
      <alignment horizontal="center"/>
    </xf>
    <xf numFmtId="0" fontId="19" fillId="0" borderId="0" xfId="0" applyFont="1" applyAlignment="1">
      <alignment vertical="center"/>
    </xf>
    <xf numFmtId="0" fontId="18" fillId="0" borderId="0" xfId="0" applyFont="1" applyAlignment="1">
      <alignment vertical="center"/>
    </xf>
    <xf numFmtId="0" fontId="20" fillId="0" borderId="0" xfId="0" applyFont="1" applyAlignment="1">
      <alignment horizontal="justify" vertical="center"/>
    </xf>
    <xf numFmtId="0" fontId="18" fillId="0" borderId="0" xfId="0" applyFont="1" applyAlignment="1">
      <alignment horizontal="justify" vertical="center"/>
    </xf>
    <xf numFmtId="0" fontId="19" fillId="0" borderId="0" xfId="0" applyFont="1" applyAlignment="1">
      <alignment horizontal="justify" vertical="center"/>
    </xf>
    <xf numFmtId="0" fontId="19" fillId="0" borderId="0" xfId="0" applyFont="1" applyAlignment="1">
      <alignment horizontal="justify" vertical="center" wrapText="1"/>
    </xf>
    <xf numFmtId="0" fontId="0" fillId="0" borderId="14" xfId="0" applyFill="1" applyBorder="1" applyAlignment="1" applyProtection="1">
      <alignment horizontal="center"/>
    </xf>
    <xf numFmtId="0" fontId="19" fillId="0" borderId="1" xfId="0" applyFont="1" applyBorder="1" applyAlignment="1">
      <alignment horizontal="right" vertical="center"/>
    </xf>
    <xf numFmtId="184" fontId="19" fillId="0" borderId="1" xfId="0" applyNumberFormat="1" applyFont="1" applyBorder="1" applyAlignment="1">
      <alignment horizontal="right" vertical="center"/>
    </xf>
    <xf numFmtId="184" fontId="22" fillId="0" borderId="9" xfId="0" applyNumberFormat="1" applyFont="1" applyBorder="1" applyAlignment="1">
      <alignment vertical="center"/>
    </xf>
    <xf numFmtId="0" fontId="26" fillId="0" borderId="0" xfId="0" applyFont="1" applyAlignment="1">
      <alignment horizontal="center" vertical="center"/>
    </xf>
    <xf numFmtId="0" fontId="0" fillId="0" borderId="0" xfId="0" applyFont="1" applyFill="1"/>
    <xf numFmtId="0" fontId="29" fillId="0" borderId="1" xfId="0" applyNumberFormat="1" applyFont="1" applyFill="1" applyBorder="1" applyAlignment="1" applyProtection="1">
      <alignment vertical="center"/>
      <protection locked="0"/>
    </xf>
    <xf numFmtId="0" fontId="30" fillId="0" borderId="0" xfId="0" applyFont="1" applyAlignment="1">
      <alignment vertical="center"/>
    </xf>
    <xf numFmtId="0" fontId="31" fillId="0" borderId="0" xfId="0" applyFont="1" applyFill="1" applyProtection="1"/>
    <xf numFmtId="0" fontId="32" fillId="0" borderId="1" xfId="0" applyNumberFormat="1" applyFont="1" applyFill="1" applyBorder="1" applyAlignment="1" applyProtection="1">
      <alignment horizontal="center" vertical="center"/>
      <protection locked="0"/>
    </xf>
    <xf numFmtId="38" fontId="32" fillId="0" borderId="1" xfId="1" applyFont="1" applyFill="1" applyBorder="1" applyAlignment="1" applyProtection="1">
      <alignment horizontal="center" vertical="center" wrapText="1"/>
      <protection locked="0"/>
    </xf>
    <xf numFmtId="182" fontId="32" fillId="0" borderId="1" xfId="0" applyNumberFormat="1" applyFont="1" applyFill="1" applyBorder="1" applyAlignment="1" applyProtection="1">
      <alignment horizontal="center" vertical="center" wrapText="1"/>
      <protection locked="0"/>
    </xf>
    <xf numFmtId="0" fontId="32" fillId="0" borderId="1" xfId="0" applyFont="1" applyFill="1" applyBorder="1" applyAlignment="1" applyProtection="1">
      <alignment horizontal="center" vertical="center" wrapText="1"/>
      <protection locked="0"/>
    </xf>
    <xf numFmtId="0" fontId="32" fillId="0" borderId="1" xfId="0" applyFont="1" applyBorder="1" applyAlignment="1" applyProtection="1">
      <alignment horizontal="center" vertical="center" wrapText="1"/>
      <protection locked="0"/>
    </xf>
    <xf numFmtId="0" fontId="32" fillId="0" borderId="1" xfId="0" applyFont="1" applyFill="1" applyBorder="1" applyAlignment="1">
      <alignment horizontal="center" vertical="center" wrapText="1"/>
    </xf>
    <xf numFmtId="0" fontId="32" fillId="0" borderId="1" xfId="0" applyNumberFormat="1" applyFont="1" applyFill="1" applyBorder="1" applyAlignment="1" applyProtection="1">
      <alignment horizontal="left" vertical="center"/>
      <protection locked="0"/>
    </xf>
    <xf numFmtId="38" fontId="32" fillId="0" borderId="1" xfId="1" applyFont="1" applyFill="1" applyBorder="1" applyAlignment="1" applyProtection="1">
      <alignment horizontal="right" vertical="center"/>
      <protection locked="0"/>
    </xf>
    <xf numFmtId="181" fontId="32" fillId="0" borderId="1" xfId="0" applyNumberFormat="1" applyFont="1" applyFill="1" applyBorder="1" applyAlignment="1" applyProtection="1">
      <alignment horizontal="right" vertical="center"/>
      <protection locked="0"/>
    </xf>
    <xf numFmtId="4" fontId="32" fillId="0" borderId="1" xfId="0" applyNumberFormat="1" applyFont="1" applyFill="1" applyBorder="1" applyAlignment="1" applyProtection="1">
      <alignment horizontal="right" vertical="center"/>
      <protection locked="0"/>
    </xf>
    <xf numFmtId="3" fontId="32" fillId="0" borderId="1" xfId="0" applyNumberFormat="1" applyFont="1" applyBorder="1" applyAlignment="1" applyProtection="1">
      <alignment horizontal="right" vertical="center"/>
      <protection locked="0"/>
    </xf>
    <xf numFmtId="3" fontId="32" fillId="0" borderId="1" xfId="0" applyNumberFormat="1" applyFont="1" applyFill="1" applyBorder="1" applyAlignment="1" applyProtection="1">
      <alignment horizontal="right" vertical="center"/>
      <protection locked="0"/>
    </xf>
    <xf numFmtId="0" fontId="32" fillId="0" borderId="1" xfId="0" applyNumberFormat="1" applyFont="1" applyFill="1" applyBorder="1" applyAlignment="1" applyProtection="1">
      <alignment horizontal="right" vertical="center"/>
      <protection locked="0"/>
    </xf>
    <xf numFmtId="0" fontId="32" fillId="0" borderId="1" xfId="0" applyFont="1" applyFill="1" applyBorder="1" applyAlignment="1">
      <alignment vertical="center"/>
    </xf>
    <xf numFmtId="1" fontId="32" fillId="0" borderId="1" xfId="0" applyNumberFormat="1" applyFont="1" applyFill="1" applyBorder="1" applyAlignment="1" applyProtection="1">
      <alignment horizontal="left" vertical="center"/>
      <protection locked="0"/>
    </xf>
    <xf numFmtId="0" fontId="32" fillId="0" borderId="1" xfId="0" applyFont="1" applyFill="1" applyBorder="1" applyAlignment="1" applyProtection="1">
      <alignment vertical="center"/>
      <protection locked="0"/>
    </xf>
    <xf numFmtId="38" fontId="32" fillId="0" borderId="1" xfId="1" applyFont="1" applyFill="1" applyBorder="1" applyAlignment="1" applyProtection="1">
      <alignment vertical="center"/>
      <protection locked="0"/>
    </xf>
    <xf numFmtId="182" fontId="32" fillId="0" borderId="1" xfId="0" applyNumberFormat="1" applyFont="1" applyFill="1" applyBorder="1" applyAlignment="1" applyProtection="1">
      <alignment vertical="center"/>
      <protection locked="0"/>
    </xf>
    <xf numFmtId="4" fontId="32" fillId="0" borderId="1" xfId="0" applyNumberFormat="1" applyFont="1" applyFill="1" applyBorder="1" applyAlignment="1" applyProtection="1">
      <alignment vertical="center"/>
      <protection locked="0"/>
    </xf>
    <xf numFmtId="181" fontId="32" fillId="0" borderId="1" xfId="0" applyNumberFormat="1" applyFont="1" applyBorder="1" applyAlignment="1" applyProtection="1">
      <alignment horizontal="right" vertical="center"/>
      <protection locked="0"/>
    </xf>
    <xf numFmtId="4" fontId="32" fillId="0" borderId="1" xfId="0" applyNumberFormat="1" applyFont="1" applyBorder="1" applyAlignment="1" applyProtection="1">
      <alignment horizontal="right" vertical="center"/>
      <protection locked="0"/>
    </xf>
    <xf numFmtId="38" fontId="32" fillId="0" borderId="1" xfId="1" applyFont="1" applyFill="1" applyBorder="1" applyAlignment="1" applyProtection="1">
      <alignment horizontal="right" vertical="center" shrinkToFit="1"/>
      <protection locked="0"/>
    </xf>
    <xf numFmtId="0" fontId="32" fillId="0" borderId="1" xfId="0" applyNumberFormat="1" applyFont="1" applyFill="1" applyBorder="1" applyAlignment="1" applyProtection="1">
      <alignment horizontal="left" vertical="center"/>
    </xf>
    <xf numFmtId="0" fontId="32" fillId="0" borderId="1" xfId="0" applyNumberFormat="1" applyFont="1" applyFill="1" applyBorder="1" applyAlignment="1" applyProtection="1">
      <alignment horizontal="right" vertical="center"/>
    </xf>
    <xf numFmtId="181" fontId="32" fillId="0" borderId="1" xfId="0" applyNumberFormat="1" applyFont="1" applyFill="1" applyBorder="1" applyAlignment="1" applyProtection="1">
      <alignment horizontal="right" vertical="center"/>
    </xf>
    <xf numFmtId="4" fontId="32" fillId="0" borderId="1" xfId="0" applyNumberFormat="1" applyFont="1" applyFill="1" applyBorder="1" applyAlignment="1" applyProtection="1">
      <alignment horizontal="right" vertical="center"/>
    </xf>
    <xf numFmtId="0" fontId="32" fillId="0" borderId="1" xfId="0" quotePrefix="1" applyFont="1" applyBorder="1" applyAlignment="1">
      <alignment vertical="center"/>
    </xf>
    <xf numFmtId="49" fontId="32" fillId="0" borderId="1" xfId="0" applyNumberFormat="1" applyFont="1" applyFill="1" applyBorder="1" applyAlignment="1" applyProtection="1">
      <alignment horizontal="left" vertical="center"/>
    </xf>
    <xf numFmtId="0" fontId="32" fillId="0" borderId="1" xfId="0" applyNumberFormat="1" applyFont="1" applyFill="1" applyBorder="1" applyAlignment="1" applyProtection="1">
      <alignment vertical="center"/>
      <protection locked="0"/>
    </xf>
    <xf numFmtId="0" fontId="32" fillId="0" borderId="1" xfId="0" applyFont="1" applyFill="1" applyBorder="1" applyAlignment="1" applyProtection="1">
      <alignment vertical="center"/>
    </xf>
    <xf numFmtId="182" fontId="32" fillId="0" borderId="1" xfId="0" applyNumberFormat="1" applyFont="1" applyFill="1" applyBorder="1" applyAlignment="1" applyProtection="1">
      <alignment vertical="center"/>
    </xf>
    <xf numFmtId="4" fontId="32" fillId="0" borderId="1" xfId="0" applyNumberFormat="1" applyFont="1" applyFill="1" applyBorder="1" applyAlignment="1" applyProtection="1">
      <alignment vertical="center"/>
    </xf>
    <xf numFmtId="1" fontId="32" fillId="0" borderId="1" xfId="0" applyNumberFormat="1" applyFont="1" applyFill="1" applyBorder="1" applyAlignment="1" applyProtection="1">
      <alignment horizontal="left" vertical="center"/>
    </xf>
    <xf numFmtId="1" fontId="32" fillId="0" borderId="1" xfId="2" applyNumberFormat="1" applyFont="1" applyFill="1" applyBorder="1" applyAlignment="1" applyProtection="1">
      <alignment horizontal="left" vertical="center"/>
      <protection locked="0"/>
    </xf>
    <xf numFmtId="1" fontId="32" fillId="0" borderId="1" xfId="2" applyNumberFormat="1" applyFont="1" applyFill="1" applyBorder="1" applyAlignment="1" applyProtection="1">
      <alignment horizontal="left" vertical="center"/>
    </xf>
    <xf numFmtId="0" fontId="32" fillId="0" borderId="1" xfId="0" applyNumberFormat="1" applyFont="1" applyFill="1" applyBorder="1" applyAlignment="1" applyProtection="1">
      <alignment vertical="center"/>
    </xf>
    <xf numFmtId="0" fontId="32" fillId="0" borderId="1" xfId="0" applyFont="1" applyFill="1" applyBorder="1" applyAlignment="1" applyProtection="1">
      <alignment horizontal="left" vertical="center"/>
      <protection locked="0"/>
    </xf>
    <xf numFmtId="182" fontId="32" fillId="0" borderId="1" xfId="0" applyNumberFormat="1" applyFont="1" applyFill="1" applyBorder="1" applyAlignment="1" applyProtection="1">
      <alignment horizontal="right" vertical="center"/>
    </xf>
    <xf numFmtId="176" fontId="32" fillId="0" borderId="1" xfId="0" applyNumberFormat="1" applyFont="1" applyFill="1" applyBorder="1" applyAlignment="1" applyProtection="1">
      <alignment vertical="center"/>
      <protection locked="0"/>
    </xf>
    <xf numFmtId="0" fontId="33" fillId="0" borderId="1" xfId="0" applyNumberFormat="1" applyFont="1" applyFill="1" applyBorder="1" applyAlignment="1" applyProtection="1">
      <alignment horizontal="left" vertical="center"/>
      <protection locked="0"/>
    </xf>
    <xf numFmtId="0" fontId="32" fillId="0" borderId="1" xfId="2" applyFont="1" applyFill="1" applyBorder="1" applyAlignment="1" applyProtection="1">
      <alignment vertical="center"/>
      <protection locked="0"/>
    </xf>
    <xf numFmtId="181" fontId="32" fillId="0" borderId="1" xfId="0" applyNumberFormat="1" applyFont="1" applyFill="1" applyBorder="1" applyAlignment="1" applyProtection="1">
      <alignment vertical="center"/>
      <protection locked="0"/>
    </xf>
    <xf numFmtId="181" fontId="32" fillId="0" borderId="1" xfId="0" applyNumberFormat="1" applyFont="1" applyFill="1" applyBorder="1" applyAlignment="1" applyProtection="1">
      <alignment vertical="center"/>
    </xf>
    <xf numFmtId="3" fontId="32" fillId="0" borderId="4" xfId="0" applyNumberFormat="1" applyFont="1" applyBorder="1" applyAlignment="1" applyProtection="1">
      <alignment horizontal="right" vertical="center"/>
      <protection locked="0"/>
    </xf>
    <xf numFmtId="176" fontId="32" fillId="0" borderId="1" xfId="0" applyNumberFormat="1" applyFont="1" applyFill="1" applyBorder="1" applyAlignment="1" applyProtection="1">
      <alignment vertical="center"/>
    </xf>
    <xf numFmtId="3" fontId="32" fillId="0" borderId="5" xfId="0" applyNumberFormat="1" applyFont="1" applyBorder="1" applyAlignment="1" applyProtection="1">
      <alignment horizontal="right" vertical="center"/>
      <protection locked="0"/>
    </xf>
    <xf numFmtId="38" fontId="32" fillId="0" borderId="1" xfId="1" applyFont="1" applyFill="1" applyBorder="1" applyAlignment="1" applyProtection="1">
      <alignment vertical="center" shrinkToFit="1"/>
      <protection locked="0"/>
    </xf>
    <xf numFmtId="0" fontId="34" fillId="0" borderId="0" xfId="0" quotePrefix="1" applyFont="1" applyAlignment="1">
      <alignment vertical="center"/>
    </xf>
    <xf numFmtId="0" fontId="32" fillId="0" borderId="1" xfId="2" applyNumberFormat="1" applyFont="1" applyFill="1" applyBorder="1" applyAlignment="1" applyProtection="1">
      <alignment vertical="center"/>
      <protection locked="0"/>
    </xf>
    <xf numFmtId="0" fontId="35" fillId="0" borderId="1" xfId="3" applyFont="1" applyFill="1" applyBorder="1" applyAlignment="1">
      <alignment vertical="center"/>
    </xf>
    <xf numFmtId="0" fontId="32" fillId="0" borderId="1" xfId="2" applyFont="1" applyFill="1" applyBorder="1" applyAlignment="1" applyProtection="1">
      <alignment vertical="center"/>
    </xf>
    <xf numFmtId="0" fontId="32" fillId="0" borderId="1" xfId="2" applyNumberFormat="1" applyFont="1" applyFill="1" applyBorder="1" applyAlignment="1" applyProtection="1">
      <alignment vertical="center"/>
    </xf>
    <xf numFmtId="183" fontId="32" fillId="0" borderId="1" xfId="0" applyNumberFormat="1" applyFont="1" applyFill="1" applyBorder="1" applyAlignment="1" applyProtection="1">
      <alignment vertical="center"/>
      <protection locked="0"/>
    </xf>
    <xf numFmtId="2" fontId="32" fillId="0" borderId="1" xfId="0" applyNumberFormat="1" applyFont="1" applyFill="1" applyBorder="1" applyAlignment="1" applyProtection="1">
      <alignment vertical="center"/>
      <protection locked="0"/>
    </xf>
    <xf numFmtId="0" fontId="32" fillId="0" borderId="1" xfId="0" applyFont="1" applyFill="1" applyBorder="1"/>
    <xf numFmtId="56" fontId="32" fillId="0" borderId="1" xfId="0" applyNumberFormat="1" applyFont="1" applyFill="1" applyBorder="1" applyAlignment="1" applyProtection="1">
      <alignment horizontal="right" vertical="center"/>
      <protection locked="0"/>
    </xf>
    <xf numFmtId="0" fontId="32" fillId="0" borderId="1" xfId="0" applyFont="1" applyBorder="1" applyAlignment="1">
      <alignment vertical="center"/>
    </xf>
    <xf numFmtId="0" fontId="34" fillId="0" borderId="0" xfId="0" applyFont="1" applyFill="1"/>
    <xf numFmtId="0" fontId="34" fillId="0" borderId="0" xfId="0" applyFont="1"/>
    <xf numFmtId="0" fontId="0" fillId="0" borderId="0" xfId="0" applyFill="1" applyAlignment="1">
      <alignment wrapText="1"/>
    </xf>
    <xf numFmtId="0" fontId="29" fillId="0" borderId="1" xfId="0" applyFont="1" applyFill="1" applyBorder="1" applyAlignment="1" applyProtection="1">
      <alignment vertical="center"/>
    </xf>
    <xf numFmtId="0" fontId="29" fillId="0" borderId="1" xfId="0" applyNumberFormat="1" applyFont="1" applyFill="1" applyBorder="1" applyAlignment="1" applyProtection="1">
      <alignment horizontal="right" vertical="center"/>
    </xf>
    <xf numFmtId="182" fontId="29" fillId="0" borderId="1" xfId="0" applyNumberFormat="1" applyFont="1" applyFill="1" applyBorder="1" applyAlignment="1" applyProtection="1">
      <alignment vertical="center"/>
    </xf>
    <xf numFmtId="4" fontId="29" fillId="0" borderId="1" xfId="0" applyNumberFormat="1" applyFont="1" applyFill="1" applyBorder="1" applyAlignment="1" applyProtection="1">
      <alignment vertical="center"/>
    </xf>
    <xf numFmtId="0" fontId="29" fillId="0" borderId="1" xfId="0" quotePrefix="1" applyFont="1" applyBorder="1" applyAlignment="1">
      <alignment vertical="center"/>
    </xf>
    <xf numFmtId="0" fontId="32" fillId="2" borderId="1" xfId="0" applyNumberFormat="1" applyFont="1" applyFill="1" applyBorder="1" applyAlignment="1" applyProtection="1">
      <alignment horizontal="right" vertical="center"/>
      <protection locked="0"/>
    </xf>
    <xf numFmtId="0" fontId="27" fillId="0" borderId="1" xfId="0" applyFont="1" applyFill="1" applyBorder="1"/>
    <xf numFmtId="0" fontId="27" fillId="0" borderId="1" xfId="0" applyFont="1" applyBorder="1"/>
    <xf numFmtId="0" fontId="29" fillId="0" borderId="1" xfId="0" applyFont="1" applyFill="1" applyBorder="1" applyAlignment="1">
      <alignment vertical="center"/>
    </xf>
    <xf numFmtId="0" fontId="29" fillId="0" borderId="1" xfId="0" applyFont="1" applyFill="1" applyBorder="1" applyAlignment="1" applyProtection="1">
      <alignment vertical="center"/>
      <protection locked="0"/>
    </xf>
    <xf numFmtId="38" fontId="29" fillId="0" borderId="1" xfId="1" applyFont="1" applyFill="1" applyBorder="1" applyAlignment="1" applyProtection="1">
      <alignment vertical="center" shrinkToFit="1"/>
      <protection locked="0"/>
    </xf>
    <xf numFmtId="176" fontId="29" fillId="0" borderId="1" xfId="0" applyNumberFormat="1" applyFont="1" applyFill="1" applyBorder="1" applyAlignment="1" applyProtection="1">
      <alignment vertical="center"/>
      <protection locked="0"/>
    </xf>
    <xf numFmtId="4" fontId="29" fillId="0" borderId="1" xfId="0" applyNumberFormat="1" applyFont="1" applyFill="1" applyBorder="1" applyAlignment="1" applyProtection="1">
      <alignment vertical="center"/>
      <protection locked="0"/>
    </xf>
    <xf numFmtId="3" fontId="29" fillId="0" borderId="4" xfId="0" applyNumberFormat="1" applyFont="1" applyBorder="1" applyAlignment="1" applyProtection="1">
      <alignment horizontal="right" vertical="center"/>
      <protection locked="0"/>
    </xf>
    <xf numFmtId="3" fontId="29" fillId="0" borderId="1" xfId="0" applyNumberFormat="1" applyFont="1" applyFill="1" applyBorder="1" applyAlignment="1" applyProtection="1">
      <alignment horizontal="right" vertical="center"/>
      <protection locked="0"/>
    </xf>
    <xf numFmtId="56" fontId="29" fillId="0" borderId="1" xfId="0" applyNumberFormat="1" applyFont="1" applyFill="1" applyBorder="1" applyAlignment="1" applyProtection="1">
      <alignment horizontal="right" vertical="center"/>
      <protection locked="0"/>
    </xf>
    <xf numFmtId="1" fontId="29" fillId="0" borderId="1" xfId="0" applyNumberFormat="1" applyFont="1" applyFill="1" applyBorder="1" applyAlignment="1" applyProtection="1">
      <alignment horizontal="left" vertical="center"/>
      <protection locked="0"/>
    </xf>
    <xf numFmtId="181" fontId="29" fillId="0" borderId="1" xfId="0" applyNumberFormat="1" applyFont="1" applyFill="1" applyBorder="1" applyAlignment="1" applyProtection="1">
      <alignment horizontal="right" vertical="center"/>
      <protection locked="0"/>
    </xf>
    <xf numFmtId="4" fontId="29" fillId="0" borderId="1" xfId="0" applyNumberFormat="1" applyFont="1" applyFill="1" applyBorder="1" applyAlignment="1" applyProtection="1">
      <alignment horizontal="right" vertical="center"/>
      <protection locked="0"/>
    </xf>
    <xf numFmtId="0" fontId="14" fillId="3" borderId="1" xfId="0" applyNumberFormat="1" applyFont="1" applyFill="1" applyBorder="1" applyAlignment="1" applyProtection="1">
      <alignment horizontal="right" vertical="center"/>
      <protection locked="0"/>
    </xf>
    <xf numFmtId="1" fontId="32" fillId="3" borderId="1" xfId="0" applyNumberFormat="1" applyFont="1" applyFill="1" applyBorder="1" applyAlignment="1" applyProtection="1">
      <alignment horizontal="left" vertical="center"/>
      <protection locked="0"/>
    </xf>
    <xf numFmtId="38" fontId="32" fillId="3" borderId="1" xfId="1" applyFont="1" applyFill="1" applyBorder="1" applyAlignment="1" applyProtection="1">
      <alignment horizontal="right" vertical="center"/>
      <protection locked="0"/>
    </xf>
    <xf numFmtId="181" fontId="32" fillId="3" borderId="1" xfId="0" applyNumberFormat="1" applyFont="1" applyFill="1" applyBorder="1" applyAlignment="1" applyProtection="1">
      <alignment horizontal="right" vertical="center"/>
      <protection locked="0"/>
    </xf>
    <xf numFmtId="4" fontId="32" fillId="3" borderId="1" xfId="0" applyNumberFormat="1" applyFont="1" applyFill="1" applyBorder="1" applyAlignment="1" applyProtection="1">
      <alignment horizontal="right" vertical="center"/>
      <protection locked="0"/>
    </xf>
    <xf numFmtId="3" fontId="32" fillId="3" borderId="1" xfId="0" applyNumberFormat="1" applyFont="1" applyFill="1" applyBorder="1" applyAlignment="1" applyProtection="1">
      <alignment horizontal="right" vertical="center"/>
      <protection locked="0"/>
    </xf>
    <xf numFmtId="0" fontId="32" fillId="3" borderId="1" xfId="0" applyNumberFormat="1" applyFont="1" applyFill="1" applyBorder="1" applyAlignment="1" applyProtection="1">
      <alignment horizontal="right" vertical="center"/>
      <protection locked="0"/>
    </xf>
    <xf numFmtId="0" fontId="32" fillId="3" borderId="1" xfId="0" applyFont="1" applyFill="1" applyBorder="1" applyAlignment="1">
      <alignment vertical="center"/>
    </xf>
    <xf numFmtId="0" fontId="0" fillId="3" borderId="0" xfId="0" applyFont="1" applyFill="1"/>
    <xf numFmtId="38" fontId="29" fillId="0" borderId="1" xfId="1" applyFont="1" applyFill="1" applyBorder="1" applyAlignment="1" applyProtection="1">
      <alignment horizontal="right" vertical="center"/>
      <protection locked="0"/>
    </xf>
    <xf numFmtId="182" fontId="29" fillId="0" borderId="1" xfId="0" applyNumberFormat="1" applyFont="1" applyFill="1" applyBorder="1" applyAlignment="1" applyProtection="1">
      <alignment vertical="center"/>
      <protection locked="0"/>
    </xf>
    <xf numFmtId="0" fontId="29" fillId="0" borderId="1" xfId="2" applyFont="1" applyFill="1" applyBorder="1" applyAlignment="1" applyProtection="1">
      <alignment vertical="center"/>
      <protection locked="0"/>
    </xf>
    <xf numFmtId="0" fontId="32" fillId="4" borderId="1" xfId="0" applyNumberFormat="1" applyFont="1" applyFill="1" applyBorder="1" applyAlignment="1" applyProtection="1">
      <alignment vertical="center"/>
      <protection locked="0"/>
    </xf>
    <xf numFmtId="0" fontId="32" fillId="4" borderId="1" xfId="0" applyFont="1" applyFill="1" applyBorder="1" applyAlignment="1" applyProtection="1">
      <alignment vertical="center"/>
      <protection locked="0"/>
    </xf>
    <xf numFmtId="38" fontId="32" fillId="4" borderId="1" xfId="1" applyFont="1" applyFill="1" applyBorder="1" applyAlignment="1" applyProtection="1">
      <alignment vertical="center" shrinkToFit="1"/>
      <protection locked="0"/>
    </xf>
    <xf numFmtId="4" fontId="32" fillId="4" borderId="1" xfId="0" applyNumberFormat="1" applyFont="1" applyFill="1" applyBorder="1" applyAlignment="1" applyProtection="1">
      <alignment vertical="center"/>
      <protection locked="0"/>
    </xf>
    <xf numFmtId="3" fontId="32" fillId="4" borderId="1" xfId="0" applyNumberFormat="1" applyFont="1" applyFill="1" applyBorder="1" applyAlignment="1" applyProtection="1">
      <alignment horizontal="right" vertical="center"/>
      <protection locked="0"/>
    </xf>
    <xf numFmtId="0" fontId="32" fillId="4" borderId="1" xfId="0" applyNumberFormat="1" applyFont="1" applyFill="1" applyBorder="1" applyAlignment="1" applyProtection="1">
      <alignment horizontal="right" vertical="center"/>
      <protection locked="0"/>
    </xf>
    <xf numFmtId="0" fontId="32" fillId="4" borderId="1" xfId="0" applyFont="1" applyFill="1" applyBorder="1" applyAlignment="1">
      <alignment vertical="center"/>
    </xf>
    <xf numFmtId="0" fontId="29" fillId="3" borderId="1" xfId="0" applyNumberFormat="1" applyFont="1" applyFill="1" applyBorder="1" applyAlignment="1" applyProtection="1">
      <alignment horizontal="left" vertical="center"/>
      <protection locked="0"/>
    </xf>
    <xf numFmtId="0" fontId="14" fillId="5" borderId="1" xfId="0" applyNumberFormat="1" applyFont="1" applyFill="1" applyBorder="1" applyAlignment="1" applyProtection="1">
      <alignment horizontal="left" vertical="center"/>
      <protection locked="0"/>
    </xf>
    <xf numFmtId="0" fontId="36" fillId="0" borderId="0" xfId="4" applyFont="1"/>
    <xf numFmtId="0" fontId="14" fillId="0" borderId="9" xfId="4" applyFont="1" applyBorder="1"/>
    <xf numFmtId="0" fontId="37" fillId="0" borderId="4" xfId="4" applyFont="1" applyBorder="1"/>
    <xf numFmtId="185" fontId="38" fillId="6" borderId="15" xfId="4" applyNumberFormat="1" applyFont="1" applyFill="1" applyBorder="1"/>
    <xf numFmtId="185" fontId="36" fillId="6" borderId="15" xfId="4" applyNumberFormat="1" applyFont="1" applyFill="1" applyBorder="1"/>
    <xf numFmtId="186" fontId="38" fillId="7" borderId="6" xfId="4" applyNumberFormat="1" applyFont="1" applyFill="1" applyBorder="1"/>
    <xf numFmtId="186" fontId="36" fillId="7" borderId="15" xfId="4" applyNumberFormat="1" applyFont="1" applyFill="1" applyBorder="1"/>
    <xf numFmtId="186" fontId="38" fillId="8" borderId="6" xfId="4" applyNumberFormat="1" applyFont="1" applyFill="1" applyBorder="1"/>
    <xf numFmtId="186" fontId="36" fillId="8" borderId="15" xfId="4" applyNumberFormat="1" applyFont="1" applyFill="1" applyBorder="1"/>
    <xf numFmtId="187" fontId="38" fillId="9" borderId="6" xfId="4" applyNumberFormat="1" applyFont="1" applyFill="1" applyBorder="1"/>
    <xf numFmtId="187" fontId="36" fillId="9" borderId="15" xfId="4" applyNumberFormat="1" applyFont="1" applyFill="1" applyBorder="1"/>
    <xf numFmtId="187" fontId="36" fillId="9" borderId="7" xfId="4" applyNumberFormat="1" applyFont="1" applyFill="1" applyBorder="1"/>
    <xf numFmtId="0" fontId="3" fillId="0" borderId="0" xfId="4" applyFont="1"/>
    <xf numFmtId="0" fontId="14" fillId="0" borderId="8" xfId="4" applyFont="1" applyBorder="1" applyAlignment="1">
      <alignment horizontal="center"/>
    </xf>
    <xf numFmtId="0" fontId="14" fillId="0" borderId="5" xfId="4" applyFont="1" applyBorder="1" applyAlignment="1">
      <alignment horizontal="center"/>
    </xf>
    <xf numFmtId="185" fontId="39" fillId="6" borderId="3" xfId="4" applyNumberFormat="1" applyFont="1" applyFill="1" applyBorder="1"/>
    <xf numFmtId="185" fontId="3" fillId="6" borderId="5" xfId="4" applyNumberFormat="1" applyFont="1" applyFill="1" applyBorder="1"/>
    <xf numFmtId="186" fontId="39" fillId="7" borderId="5" xfId="4" applyNumberFormat="1" applyFont="1" applyFill="1" applyBorder="1"/>
    <xf numFmtId="186" fontId="3" fillId="7" borderId="5" xfId="4" applyNumberFormat="1" applyFont="1" applyFill="1" applyBorder="1"/>
    <xf numFmtId="186" fontId="39" fillId="8" borderId="5" xfId="4" applyNumberFormat="1" applyFont="1" applyFill="1" applyBorder="1"/>
    <xf numFmtId="186" fontId="3" fillId="8" borderId="5" xfId="4" applyNumberFormat="1" applyFont="1" applyFill="1" applyBorder="1"/>
    <xf numFmtId="187" fontId="39" fillId="9" borderId="5" xfId="4" applyNumberFormat="1" applyFont="1" applyFill="1" applyBorder="1"/>
    <xf numFmtId="187" fontId="3" fillId="9" borderId="5" xfId="4" applyNumberFormat="1" applyFont="1" applyFill="1" applyBorder="1"/>
    <xf numFmtId="3" fontId="0" fillId="0" borderId="0" xfId="0" applyNumberFormat="1"/>
    <xf numFmtId="4" fontId="0" fillId="0" borderId="0" xfId="0" applyNumberFormat="1"/>
    <xf numFmtId="38" fontId="29" fillId="0" borderId="1" xfId="1" applyFont="1" applyFill="1" applyBorder="1" applyAlignment="1" applyProtection="1">
      <alignment horizontal="right" vertical="center" shrinkToFit="1"/>
      <protection locked="0"/>
    </xf>
    <xf numFmtId="0" fontId="14" fillId="3" borderId="1" xfId="0" applyNumberFormat="1" applyFont="1" applyFill="1" applyBorder="1" applyAlignment="1" applyProtection="1">
      <alignment vertical="center"/>
      <protection locked="0"/>
    </xf>
    <xf numFmtId="0" fontId="32" fillId="3" borderId="1" xfId="0" applyFont="1" applyFill="1" applyBorder="1" applyAlignment="1" applyProtection="1">
      <alignment vertical="center"/>
      <protection locked="0"/>
    </xf>
    <xf numFmtId="38" fontId="32" fillId="3" borderId="1" xfId="1" applyFont="1" applyFill="1" applyBorder="1" applyAlignment="1" applyProtection="1">
      <alignment vertical="center"/>
      <protection locked="0"/>
    </xf>
    <xf numFmtId="182" fontId="32" fillId="3" borderId="1" xfId="0" applyNumberFormat="1" applyFont="1" applyFill="1" applyBorder="1" applyAlignment="1" applyProtection="1">
      <alignment vertical="center"/>
      <protection locked="0"/>
    </xf>
    <xf numFmtId="4" fontId="32" fillId="3" borderId="1" xfId="0" applyNumberFormat="1" applyFont="1" applyFill="1" applyBorder="1" applyAlignment="1" applyProtection="1">
      <alignment vertical="center"/>
      <protection locked="0"/>
    </xf>
    <xf numFmtId="3" fontId="32" fillId="3" borderId="4" xfId="0" applyNumberFormat="1" applyFont="1" applyFill="1" applyBorder="1" applyAlignment="1" applyProtection="1">
      <alignment horizontal="right" vertical="center"/>
      <protection locked="0"/>
    </xf>
    <xf numFmtId="38" fontId="29" fillId="0" borderId="1" xfId="1" applyFont="1" applyFill="1" applyBorder="1" applyAlignment="1" applyProtection="1">
      <alignment vertical="center"/>
      <protection locked="0"/>
    </xf>
    <xf numFmtId="0" fontId="40" fillId="0" borderId="0" xfId="0" applyFont="1" applyFill="1"/>
    <xf numFmtId="3" fontId="32" fillId="3" borderId="5" xfId="0" applyNumberFormat="1" applyFont="1" applyFill="1" applyBorder="1" applyAlignment="1" applyProtection="1">
      <alignment horizontal="right" vertical="center"/>
      <protection locked="0"/>
    </xf>
    <xf numFmtId="0" fontId="8" fillId="0" borderId="6"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6" xfId="0" applyFont="1" applyFill="1" applyBorder="1" applyAlignment="1" applyProtection="1">
      <alignment horizontal="center" vertical="center" wrapText="1"/>
      <protection locked="0"/>
    </xf>
    <xf numFmtId="0" fontId="8" fillId="0" borderId="15" xfId="0" applyFont="1" applyFill="1" applyBorder="1" applyAlignment="1" applyProtection="1">
      <alignment horizontal="center" vertical="center" wrapText="1"/>
      <protection locked="0"/>
    </xf>
    <xf numFmtId="0" fontId="8" fillId="0" borderId="7" xfId="0" applyFont="1" applyFill="1" applyBorder="1" applyAlignment="1" applyProtection="1">
      <alignment horizontal="center" vertical="center" wrapText="1"/>
      <protection locked="0"/>
    </xf>
    <xf numFmtId="0" fontId="8" fillId="0" borderId="1" xfId="0" applyFont="1" applyFill="1" applyBorder="1" applyAlignment="1" applyProtection="1">
      <alignment vertical="center" shrinkToFit="1"/>
      <protection locked="0"/>
    </xf>
    <xf numFmtId="3" fontId="8"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0" fontId="9" fillId="0" borderId="0" xfId="0" applyFont="1" applyFill="1" applyAlignment="1">
      <alignment vertical="center"/>
    </xf>
    <xf numFmtId="0" fontId="8" fillId="0" borderId="1" xfId="0" applyFont="1" applyFill="1" applyBorder="1" applyAlignment="1">
      <alignment horizontal="justify" vertical="center" wrapText="1"/>
    </xf>
    <xf numFmtId="0" fontId="8" fillId="0" borderId="0" xfId="0" applyFont="1" applyFill="1" applyAlignment="1">
      <alignment vertical="center"/>
    </xf>
    <xf numFmtId="0" fontId="9" fillId="0" borderId="8" xfId="0" applyFont="1" applyFill="1" applyBorder="1" applyAlignment="1">
      <alignment vertical="center"/>
    </xf>
    <xf numFmtId="0" fontId="8" fillId="0" borderId="1" xfId="0" applyFont="1" applyFill="1" applyBorder="1" applyAlignment="1">
      <alignment horizontal="distributed" vertical="center" wrapText="1"/>
    </xf>
    <xf numFmtId="0" fontId="10" fillId="0" borderId="0" xfId="0" applyFont="1" applyFill="1" applyAlignment="1">
      <alignment vertical="center"/>
    </xf>
    <xf numFmtId="0" fontId="8" fillId="0" borderId="1" xfId="0" applyFont="1" applyFill="1" applyBorder="1" applyAlignment="1" applyProtection="1">
      <alignment horizontal="center" vertical="center" shrinkToFit="1"/>
      <protection locked="0"/>
    </xf>
    <xf numFmtId="0" fontId="8" fillId="0" borderId="6" xfId="0" applyFont="1" applyFill="1" applyBorder="1" applyAlignment="1" applyProtection="1">
      <alignment horizontal="center" vertical="center" shrinkToFit="1"/>
      <protection locked="0"/>
    </xf>
    <xf numFmtId="0" fontId="8" fillId="0" borderId="15" xfId="0" applyFont="1" applyFill="1" applyBorder="1" applyAlignment="1" applyProtection="1">
      <alignment horizontal="center" vertical="center" shrinkToFit="1"/>
      <protection locked="0"/>
    </xf>
    <xf numFmtId="0" fontId="8" fillId="0" borderId="7" xfId="0" applyFont="1" applyFill="1" applyBorder="1" applyAlignment="1" applyProtection="1">
      <alignment horizontal="center" vertical="center" shrinkToFit="1"/>
      <protection locked="0"/>
    </xf>
    <xf numFmtId="0" fontId="8" fillId="0" borderId="0" xfId="0" applyFont="1" applyFill="1" applyAlignment="1">
      <alignment vertical="center" wrapText="1"/>
    </xf>
    <xf numFmtId="0" fontId="10" fillId="0" borderId="9" xfId="0" applyFont="1" applyFill="1" applyBorder="1" applyAlignment="1">
      <alignment vertical="center"/>
    </xf>
    <xf numFmtId="0" fontId="8" fillId="0" borderId="0" xfId="0" applyFont="1" applyFill="1" applyAlignment="1" applyProtection="1">
      <alignment vertical="top"/>
      <protection locked="0"/>
    </xf>
    <xf numFmtId="0" fontId="7" fillId="0" borderId="0" xfId="0" applyFont="1" applyFill="1" applyAlignment="1">
      <alignment vertical="center"/>
    </xf>
    <xf numFmtId="0" fontId="8" fillId="0" borderId="4"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5" xfId="0" applyFont="1" applyFill="1" applyBorder="1" applyAlignment="1">
      <alignment horizontal="center" vertical="center" wrapText="1"/>
    </xf>
    <xf numFmtId="181" fontId="8" fillId="0" borderId="1" xfId="0" applyNumberFormat="1" applyFont="1" applyFill="1" applyBorder="1" applyAlignment="1" applyProtection="1">
      <alignment horizontal="center" vertical="center" wrapText="1"/>
      <protection locked="0"/>
    </xf>
    <xf numFmtId="4" fontId="8" fillId="0" borderId="1" xfId="0" applyNumberFormat="1" applyFont="1" applyFill="1" applyBorder="1" applyAlignment="1" applyProtection="1">
      <alignment horizontal="center" vertical="center" wrapText="1"/>
      <protection locked="0"/>
    </xf>
    <xf numFmtId="0" fontId="7" fillId="0" borderId="0" xfId="0" applyFont="1" applyFill="1" applyAlignment="1">
      <alignment horizontal="center" vertical="center"/>
    </xf>
    <xf numFmtId="0" fontId="23" fillId="0" borderId="0" xfId="0" applyFont="1" applyFill="1" applyAlignment="1">
      <alignment vertical="center"/>
    </xf>
    <xf numFmtId="0" fontId="8" fillId="0" borderId="5" xfId="0" applyFont="1" applyFill="1" applyBorder="1" applyAlignment="1" applyProtection="1">
      <alignment vertical="center" shrinkToFit="1"/>
      <protection locked="0"/>
    </xf>
    <xf numFmtId="0" fontId="8" fillId="0" borderId="10" xfId="0" applyFont="1" applyFill="1" applyBorder="1" applyAlignment="1">
      <alignment horizontal="distributed" vertical="center" wrapText="1"/>
    </xf>
    <xf numFmtId="0" fontId="8" fillId="0" borderId="2" xfId="0" applyFont="1" applyFill="1" applyBorder="1" applyAlignment="1">
      <alignment horizontal="distributed" vertical="center" wrapText="1"/>
    </xf>
    <xf numFmtId="0" fontId="8" fillId="0" borderId="11" xfId="0" applyFont="1" applyFill="1" applyBorder="1" applyAlignment="1">
      <alignment horizontal="distributed" vertical="center" wrapText="1"/>
    </xf>
    <xf numFmtId="0" fontId="8" fillId="0" borderId="3" xfId="0" applyFont="1" applyFill="1" applyBorder="1" applyAlignment="1">
      <alignment horizontal="distributed" vertical="center" wrapText="1"/>
    </xf>
    <xf numFmtId="0" fontId="8" fillId="0" borderId="10" xfId="0" applyFont="1" applyFill="1" applyBorder="1" applyAlignment="1">
      <alignment horizontal="center" vertical="center" shrinkToFit="1"/>
    </xf>
    <xf numFmtId="0" fontId="8" fillId="0" borderId="9" xfId="0" applyFont="1" applyFill="1" applyBorder="1" applyAlignment="1">
      <alignment horizontal="center" vertical="center" shrinkToFit="1"/>
    </xf>
    <xf numFmtId="0" fontId="8" fillId="0" borderId="9" xfId="0" applyFont="1" applyFill="1" applyBorder="1" applyAlignment="1" applyProtection="1">
      <alignment vertical="center" shrinkToFit="1"/>
      <protection locked="0"/>
    </xf>
    <xf numFmtId="0" fontId="8" fillId="0" borderId="2" xfId="0" applyFont="1" applyFill="1" applyBorder="1" applyAlignment="1" applyProtection="1">
      <alignment vertical="center" shrinkToFit="1"/>
      <protection locked="0"/>
    </xf>
    <xf numFmtId="0" fontId="24" fillId="0" borderId="17" xfId="0" applyFont="1" applyFill="1" applyBorder="1" applyAlignment="1">
      <alignment vertical="top" wrapText="1"/>
    </xf>
    <xf numFmtId="0" fontId="25" fillId="0" borderId="18" xfId="0" applyFont="1" applyBorder="1" applyAlignment="1">
      <alignment vertical="top"/>
    </xf>
    <xf numFmtId="0" fontId="25" fillId="0" borderId="19" xfId="0" applyFont="1" applyBorder="1" applyAlignment="1">
      <alignment vertical="top"/>
    </xf>
    <xf numFmtId="0" fontId="25" fillId="0" borderId="20" xfId="0" applyFont="1" applyBorder="1" applyAlignment="1">
      <alignment vertical="top"/>
    </xf>
    <xf numFmtId="0" fontId="25" fillId="0" borderId="0" xfId="0" applyFont="1" applyAlignment="1">
      <alignment vertical="top"/>
    </xf>
    <xf numFmtId="0" fontId="25" fillId="0" borderId="21" xfId="0" applyFont="1" applyBorder="1" applyAlignment="1">
      <alignment vertical="top"/>
    </xf>
    <xf numFmtId="0" fontId="25" fillId="0" borderId="22" xfId="0" applyFont="1" applyBorder="1" applyAlignment="1">
      <alignment vertical="top"/>
    </xf>
    <xf numFmtId="0" fontId="25" fillId="0" borderId="23" xfId="0" applyFont="1" applyBorder="1" applyAlignment="1">
      <alignment vertical="top"/>
    </xf>
    <xf numFmtId="0" fontId="25" fillId="0" borderId="24" xfId="0" applyFont="1" applyBorder="1" applyAlignment="1">
      <alignment vertical="top"/>
    </xf>
    <xf numFmtId="0" fontId="8" fillId="0" borderId="0" xfId="0" applyFont="1" applyFill="1" applyBorder="1" applyAlignment="1">
      <alignment vertical="center" wrapText="1"/>
    </xf>
    <xf numFmtId="0" fontId="8" fillId="0" borderId="1" xfId="0" applyFont="1" applyFill="1" applyBorder="1" applyAlignment="1" applyProtection="1">
      <alignment horizontal="center" vertical="center" wrapText="1"/>
      <protection locked="0"/>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2" xfId="0" applyFont="1" applyBorder="1" applyAlignment="1">
      <alignment horizontal="center" vertical="center"/>
    </xf>
    <xf numFmtId="0" fontId="5" fillId="0" borderId="11" xfId="0" applyFont="1" applyBorder="1" applyAlignment="1">
      <alignment horizontal="center" vertical="center"/>
    </xf>
    <xf numFmtId="0" fontId="5" fillId="0" borderId="3" xfId="0" applyFont="1" applyBorder="1" applyAlignment="1">
      <alignment horizontal="center" vertical="center"/>
    </xf>
    <xf numFmtId="0" fontId="5" fillId="0" borderId="8" xfId="0" applyFont="1" applyBorder="1" applyAlignment="1">
      <alignment vertical="center"/>
    </xf>
    <xf numFmtId="0" fontId="5" fillId="0" borderId="1" xfId="0" applyFont="1" applyBorder="1" applyAlignment="1">
      <alignment horizontal="center" vertical="center"/>
    </xf>
    <xf numFmtId="49" fontId="5" fillId="0" borderId="6" xfId="0" applyNumberFormat="1" applyFont="1" applyBorder="1" applyAlignment="1">
      <alignment horizontal="center" vertical="center"/>
    </xf>
    <xf numFmtId="49" fontId="5" fillId="0" borderId="7" xfId="0" applyNumberFormat="1" applyFont="1" applyBorder="1" applyAlignment="1">
      <alignment horizontal="center" vertical="center"/>
    </xf>
    <xf numFmtId="0" fontId="5" fillId="0" borderId="0" xfId="0" applyFont="1" applyBorder="1" applyAlignment="1">
      <alignment vertical="center"/>
    </xf>
    <xf numFmtId="0" fontId="1" fillId="0" borderId="1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xf>
    <xf numFmtId="0" fontId="1" fillId="0" borderId="15" xfId="0" applyFont="1" applyBorder="1" applyAlignment="1">
      <alignment horizontal="center" vertical="center"/>
    </xf>
    <xf numFmtId="0" fontId="1" fillId="0" borderId="7" xfId="0" applyFont="1" applyBorder="1" applyAlignment="1">
      <alignment horizontal="center" vertical="center"/>
    </xf>
    <xf numFmtId="3" fontId="5" fillId="0" borderId="6" xfId="0" applyNumberFormat="1" applyFont="1" applyFill="1" applyBorder="1" applyAlignment="1" applyProtection="1">
      <alignment vertical="center"/>
      <protection locked="0"/>
    </xf>
    <xf numFmtId="3" fontId="5" fillId="0" borderId="7" xfId="0" applyNumberFormat="1" applyFont="1" applyFill="1" applyBorder="1" applyAlignment="1" applyProtection="1">
      <alignment vertical="center"/>
      <protection locked="0"/>
    </xf>
    <xf numFmtId="0" fontId="0" fillId="0" borderId="0" xfId="0" applyFont="1" applyAlignment="1">
      <alignment vertical="top" wrapText="1"/>
    </xf>
    <xf numFmtId="0" fontId="1" fillId="0" borderId="0" xfId="0" applyFont="1" applyAlignment="1">
      <alignment vertical="top" wrapText="1"/>
    </xf>
    <xf numFmtId="0" fontId="1" fillId="0" borderId="1" xfId="0" applyFont="1" applyBorder="1" applyAlignment="1">
      <alignment horizontal="center" vertical="center"/>
    </xf>
    <xf numFmtId="0" fontId="5" fillId="0" borderId="0" xfId="0" applyFont="1" applyAlignment="1"/>
    <xf numFmtId="0" fontId="1" fillId="0" borderId="1"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1" fillId="0" borderId="0" xfId="0" applyFont="1" applyAlignment="1">
      <alignment horizontal="center" vertical="center"/>
    </xf>
    <xf numFmtId="0" fontId="1" fillId="0" borderId="8" xfId="0" applyFont="1" applyBorder="1" applyAlignment="1">
      <alignment vertical="center"/>
    </xf>
    <xf numFmtId="179" fontId="3" fillId="0" borderId="6" xfId="0" applyNumberFormat="1" applyFont="1" applyBorder="1" applyAlignment="1">
      <alignment horizontal="center" vertical="center"/>
    </xf>
    <xf numFmtId="179" fontId="3" fillId="0" borderId="15" xfId="0" applyNumberFormat="1" applyFont="1" applyBorder="1" applyAlignment="1">
      <alignment horizontal="center" vertical="center"/>
    </xf>
    <xf numFmtId="179" fontId="3" fillId="0" borderId="7" xfId="0" applyNumberFormat="1" applyFont="1" applyBorder="1" applyAlignment="1">
      <alignment horizontal="center" vertical="center"/>
    </xf>
    <xf numFmtId="0" fontId="36" fillId="0" borderId="4" xfId="4" applyFont="1" applyBorder="1" applyAlignment="1">
      <alignment horizontal="center" shrinkToFit="1"/>
    </xf>
    <xf numFmtId="0" fontId="36" fillId="0" borderId="5" xfId="4" applyFont="1" applyBorder="1" applyAlignment="1">
      <alignment horizontal="center" shrinkToFit="1"/>
    </xf>
    <xf numFmtId="0" fontId="0" fillId="0" borderId="8" xfId="0" applyFont="1" applyBorder="1" applyAlignment="1">
      <alignment vertical="center"/>
    </xf>
  </cellXfs>
  <cellStyles count="5">
    <cellStyle name="桁区切り" xfId="1" builtinId="6"/>
    <cellStyle name="標準" xfId="0" builtinId="0"/>
    <cellStyle name="標準_Book3" xfId="3" xr:uid="{00000000-0005-0000-0000-000002000000}"/>
    <cellStyle name="標準_下水道集計" xfId="4" xr:uid="{1B098351-DAC7-44FF-AF53-C24C337AEBD3}"/>
    <cellStyle name="標準_平成14年度事業場名簿" xfId="2" xr:uid="{00000000-0005-0000-0000-000003000000}"/>
  </cellStyles>
  <dxfs count="16">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561975</xdr:colOff>
      <xdr:row>44</xdr:row>
      <xdr:rowOff>123825</xdr:rowOff>
    </xdr:from>
    <xdr:to>
      <xdr:col>11</xdr:col>
      <xdr:colOff>114300</xdr:colOff>
      <xdr:row>52</xdr:row>
      <xdr:rowOff>76200</xdr:rowOff>
    </xdr:to>
    <xdr:sp macro="" textlink="">
      <xdr:nvSpPr>
        <xdr:cNvPr id="1780" name="AutoShape 1">
          <a:extLst>
            <a:ext uri="{FF2B5EF4-FFF2-40B4-BE49-F238E27FC236}">
              <a16:creationId xmlns:a16="http://schemas.microsoft.com/office/drawing/2014/main" id="{00000000-0008-0000-0100-0000F4060000}"/>
            </a:ext>
          </a:extLst>
        </xdr:cNvPr>
        <xdr:cNvSpPr>
          <a:spLocks noChangeArrowheads="1"/>
        </xdr:cNvSpPr>
      </xdr:nvSpPr>
      <xdr:spPr bwMode="auto">
        <a:xfrm>
          <a:off x="561975" y="13992225"/>
          <a:ext cx="5810250" cy="1381125"/>
        </a:xfrm>
        <a:prstGeom prst="bracketPair">
          <a:avLst>
            <a:gd name="adj" fmla="val 613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114300</xdr:colOff>
      <xdr:row>62</xdr:row>
      <xdr:rowOff>450851</xdr:rowOff>
    </xdr:from>
    <xdr:to>
      <xdr:col>11</xdr:col>
      <xdr:colOff>419100</xdr:colOff>
      <xdr:row>65</xdr:row>
      <xdr:rowOff>31751</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14300" y="19100801"/>
          <a:ext cx="6121400" cy="41910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44"/>
  <sheetViews>
    <sheetView tabSelected="1" view="pageBreakPreview" zoomScaleNormal="100" zoomScaleSheetLayoutView="100" workbookViewId="0">
      <selection activeCell="H18" sqref="H18"/>
    </sheetView>
  </sheetViews>
  <sheetFormatPr defaultColWidth="9" defaultRowHeight="13" x14ac:dyDescent="0.2"/>
  <cols>
    <col min="1" max="1" width="152.7265625" style="93" customWidth="1"/>
    <col min="2" max="2" width="9.453125" style="93" bestFit="1" customWidth="1"/>
    <col min="3" max="16384" width="9" style="93"/>
  </cols>
  <sheetData>
    <row r="1" spans="1:2" ht="16.5" x14ac:dyDescent="0.2">
      <c r="A1" s="103" t="s">
        <v>533</v>
      </c>
      <c r="B1" s="100" t="s">
        <v>534</v>
      </c>
    </row>
    <row r="2" spans="1:2" x14ac:dyDescent="0.2">
      <c r="B2" s="101">
        <v>46113</v>
      </c>
    </row>
    <row r="3" spans="1:2" x14ac:dyDescent="0.2">
      <c r="A3" s="94" t="s">
        <v>517</v>
      </c>
      <c r="B3" s="102">
        <f>DATE(YEAR(B2)+1, MONTH(B2), DAY(B2))</f>
        <v>46478</v>
      </c>
    </row>
    <row r="4" spans="1:2" x14ac:dyDescent="0.2">
      <c r="A4" s="94" t="s">
        <v>518</v>
      </c>
    </row>
    <row r="5" spans="1:2" x14ac:dyDescent="0.2">
      <c r="A5" s="94" t="s">
        <v>519</v>
      </c>
    </row>
    <row r="6" spans="1:2" x14ac:dyDescent="0.2">
      <c r="A6" s="94" t="s">
        <v>520</v>
      </c>
    </row>
    <row r="7" spans="1:2" ht="6.75" customHeight="1" x14ac:dyDescent="0.2">
      <c r="A7" s="94"/>
    </row>
    <row r="8" spans="1:2" x14ac:dyDescent="0.2">
      <c r="A8" s="94" t="s">
        <v>521</v>
      </c>
    </row>
    <row r="9" spans="1:2" ht="13.5" x14ac:dyDescent="0.2">
      <c r="A9" s="95" t="s">
        <v>71</v>
      </c>
    </row>
    <row r="10" spans="1:2" x14ac:dyDescent="0.2">
      <c r="A10" s="96" t="s">
        <v>522</v>
      </c>
    </row>
    <row r="11" spans="1:2" x14ac:dyDescent="0.2">
      <c r="A11" s="97" t="s">
        <v>523</v>
      </c>
    </row>
    <row r="12" spans="1:2" ht="27" customHeight="1" x14ac:dyDescent="0.2">
      <c r="A12" s="98" t="s">
        <v>557</v>
      </c>
    </row>
    <row r="13" spans="1:2" x14ac:dyDescent="0.2">
      <c r="A13" s="97" t="s">
        <v>524</v>
      </c>
    </row>
    <row r="14" spans="1:2" x14ac:dyDescent="0.2">
      <c r="A14" s="97"/>
    </row>
    <row r="15" spans="1:2" x14ac:dyDescent="0.2">
      <c r="A15" s="96" t="s">
        <v>525</v>
      </c>
    </row>
    <row r="16" spans="1:2" ht="27" customHeight="1" x14ac:dyDescent="0.2">
      <c r="A16" s="97" t="s">
        <v>526</v>
      </c>
    </row>
    <row r="17" spans="1:1" ht="27" customHeight="1" x14ac:dyDescent="0.2">
      <c r="A17" s="97" t="s">
        <v>536</v>
      </c>
    </row>
    <row r="18" spans="1:1" x14ac:dyDescent="0.2">
      <c r="A18" s="97"/>
    </row>
    <row r="19" spans="1:1" x14ac:dyDescent="0.2">
      <c r="A19" s="96" t="s">
        <v>527</v>
      </c>
    </row>
    <row r="20" spans="1:1" x14ac:dyDescent="0.2">
      <c r="A20" s="97" t="s">
        <v>544</v>
      </c>
    </row>
    <row r="21" spans="1:1" x14ac:dyDescent="0.2">
      <c r="A21" s="96"/>
    </row>
    <row r="22" spans="1:1" x14ac:dyDescent="0.2">
      <c r="A22" s="96" t="s">
        <v>528</v>
      </c>
    </row>
    <row r="23" spans="1:1" ht="41.25" customHeight="1" x14ac:dyDescent="0.2">
      <c r="A23" s="97" t="str">
        <f>"　・対象となる事業場（201人槽以上のし尿処理施設（マンション、アパート、住宅団地、コミュニティプラント、農業集落排水施設、漁業集落排
　　水施設等）設置事業場）については、"&amp;TEXT(B3,"[DBNum3][$-ja-JP]ggge;@")&amp;"年３月末時点の、居住人口（夜間人口）を記入して下さい。"</f>
        <v>　・対象となる事業場（201人槽以上のし尿処理施設（マンション、アパート、住宅団地、コミュニティプラント、農業集落排水施設、漁業集落排
　　水施設等）設置事業場）については、令和９年３月末時点の、居住人口（夜間人口）を記入して下さい。</v>
      </c>
    </row>
    <row r="24" spans="1:1" x14ac:dyDescent="0.2">
      <c r="A24" s="97"/>
    </row>
    <row r="25" spans="1:1" x14ac:dyDescent="0.2">
      <c r="A25" s="96" t="s">
        <v>529</v>
      </c>
    </row>
    <row r="26" spans="1:1" ht="27" customHeight="1" x14ac:dyDescent="0.2">
      <c r="A26" s="97" t="s">
        <v>530</v>
      </c>
    </row>
    <row r="27" spans="1:1" x14ac:dyDescent="0.2">
      <c r="A27" s="97" t="s">
        <v>531</v>
      </c>
    </row>
    <row r="28" spans="1:1" x14ac:dyDescent="0.2">
      <c r="A28" s="97"/>
    </row>
    <row r="29" spans="1:1" ht="13.5" x14ac:dyDescent="0.2">
      <c r="A29" s="95" t="s">
        <v>102</v>
      </c>
    </row>
    <row r="30" spans="1:1" x14ac:dyDescent="0.2">
      <c r="A30" s="97" t="str">
        <f>"　・"&amp;TEXT(B2,"[DBNum3][$-ja-JP]ggge;@")&amp;"年度中に実施した、汚濁負荷量の削減対策について、記入（別葉でも可）して下さい。"</f>
        <v>　・令和８年度中に実施した、汚濁負荷量の削減対策について、記入（別葉でも可）して下さい。</v>
      </c>
    </row>
    <row r="31" spans="1:1" x14ac:dyDescent="0.2">
      <c r="A31" s="97"/>
    </row>
    <row r="32" spans="1:1" ht="13.5" x14ac:dyDescent="0.2">
      <c r="A32" s="95" t="s">
        <v>103</v>
      </c>
    </row>
    <row r="33" spans="1:1" ht="27.75" customHeight="1" x14ac:dyDescent="0.2">
      <c r="A33" s="97" t="s">
        <v>537</v>
      </c>
    </row>
    <row r="34" spans="1:1" ht="42" customHeight="1" x14ac:dyDescent="0.2">
      <c r="A34" s="97" t="str">
        <f>"　・また、超過事案については、事案ごとに、具体的な超過原因及び改善対策の実施状況等を取りまとめ（様式自由）、合わせて報告して下さい。なお、
　　超過事案について"&amp;TEXT(B2-1,"[DBNum3][$-ja-JP]ggge;@")&amp;"年度中に保健所等から改善指導を受けた事案については、報告の必要はありません。"</f>
        <v>　・また、超過事案については、事案ごとに、具体的な超過原因及び改善対策の実施状況等を取りまとめ（様式自由）、合わせて報告して下さい。なお、
　　超過事案について令和８年度中に保健所等から改善指導を受けた事案については、報告の必要はありません。</v>
      </c>
    </row>
    <row r="35" spans="1:1" ht="6.75" customHeight="1" x14ac:dyDescent="0.2">
      <c r="A35" s="97"/>
    </row>
    <row r="36" spans="1:1" x14ac:dyDescent="0.2">
      <c r="A36" s="94" t="s">
        <v>543</v>
      </c>
    </row>
    <row r="37" spans="1:1" x14ac:dyDescent="0.2">
      <c r="A37" s="96" t="s">
        <v>527</v>
      </c>
    </row>
    <row r="38" spans="1:1" ht="27" customHeight="1" x14ac:dyDescent="0.2">
      <c r="A38" s="97" t="str">
        <f>"　・報告内容は、"&amp;TEXT(B2-1,"[DBNum3][$-ja-JP]ggge;@")&amp;"年度（"&amp;TEXT(B2,"[DBNum3][$-ja-JP]ggge;@")&amp;"年４月１日から"&amp;TEXT(B3,"[DBNum3][$-ja-JP]ggge;@")&amp;"年３月31日までの期間）における特定排出水量、汚濁負荷量、濃度等の測定結果とします。"</f>
        <v>　・報告内容は、令和８年度（令和８年４月１日から令和９年３月31日までの期間）における特定排出水量、汚濁負荷量、濃度等の測定結果とします。</v>
      </c>
    </row>
    <row r="39" spans="1:1" x14ac:dyDescent="0.2">
      <c r="A39" s="97" t="s">
        <v>532</v>
      </c>
    </row>
    <row r="40" spans="1:1" ht="27" customHeight="1" x14ac:dyDescent="0.2">
      <c r="A40" s="97" t="s">
        <v>538</v>
      </c>
    </row>
    <row r="41" spans="1:1" x14ac:dyDescent="0.2">
      <c r="A41" s="97" t="s">
        <v>539</v>
      </c>
    </row>
    <row r="42" spans="1:1" ht="45" customHeight="1" x14ac:dyDescent="0.2">
      <c r="A42" s="98" t="s">
        <v>558</v>
      </c>
    </row>
    <row r="43" spans="1:1" ht="28.5" x14ac:dyDescent="0.2">
      <c r="A43" s="98" t="s">
        <v>559</v>
      </c>
    </row>
    <row r="44" spans="1:1" ht="26" x14ac:dyDescent="0.2">
      <c r="A44" s="98" t="s">
        <v>560</v>
      </c>
    </row>
  </sheetData>
  <phoneticPr fontId="2"/>
  <pageMargins left="0.51181102362204722" right="0.51181102362204722" top="0.74803149606299213" bottom="0.55118110236220474"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99"/>
  </sheetPr>
  <dimension ref="A1:M66"/>
  <sheetViews>
    <sheetView view="pageBreakPreview" zoomScaleNormal="100" zoomScaleSheetLayoutView="100" workbookViewId="0">
      <selection activeCell="L2" sqref="L2"/>
    </sheetView>
  </sheetViews>
  <sheetFormatPr defaultColWidth="9" defaultRowHeight="13" x14ac:dyDescent="0.2"/>
  <cols>
    <col min="1" max="1" width="9" style="42" customWidth="1"/>
    <col min="2" max="2" width="10.453125" style="42" customWidth="1"/>
    <col min="3" max="12" width="7.08984375" style="42" customWidth="1"/>
    <col min="13" max="13" width="55.90625" style="42" customWidth="1"/>
    <col min="14" max="16384" width="9" style="42"/>
  </cols>
  <sheetData>
    <row r="1" spans="1:13" ht="14.5" thickBot="1" x14ac:dyDescent="0.25">
      <c r="A1" s="271" t="str">
        <f>TEXT(記入要領!B3,"[DBNum3][$-ja-JP]ggge;@")&amp;"年度発生負荷量管理等調査に係る調査票（"&amp;TEXT(記入要領!B2,"[DBNum3][$-ja-JP]ggge;@")&amp;"年度データ）"</f>
        <v>令和９年度発生負荷量管理等調査に係る調査票（令和８年度データ）</v>
      </c>
      <c r="B1" s="271"/>
      <c r="C1" s="271"/>
      <c r="D1" s="271"/>
      <c r="E1" s="271"/>
      <c r="F1" s="271"/>
      <c r="G1" s="271"/>
      <c r="H1" s="271"/>
      <c r="I1" s="271"/>
      <c r="J1" s="271"/>
      <c r="K1" s="271"/>
      <c r="L1" s="271"/>
    </row>
    <row r="2" spans="1:13" ht="14.5" thickBot="1" x14ac:dyDescent="0.25">
      <c r="A2" s="43"/>
      <c r="J2" s="44"/>
      <c r="L2" s="99"/>
    </row>
    <row r="3" spans="1:13" ht="22.5" customHeight="1" x14ac:dyDescent="0.2">
      <c r="A3" s="265" t="s">
        <v>71</v>
      </c>
      <c r="B3" s="265"/>
      <c r="C3" s="265"/>
      <c r="D3" s="265"/>
      <c r="E3" s="265"/>
      <c r="F3" s="265"/>
      <c r="G3" s="265"/>
      <c r="H3" s="265"/>
      <c r="I3" s="265"/>
      <c r="J3" s="265"/>
      <c r="K3" s="265"/>
      <c r="L3" s="265"/>
    </row>
    <row r="4" spans="1:13" x14ac:dyDescent="0.2">
      <c r="A4" s="254" t="s">
        <v>72</v>
      </c>
      <c r="B4" s="254"/>
      <c r="C4" s="254"/>
      <c r="D4" s="254"/>
      <c r="E4" s="254"/>
      <c r="F4" s="254"/>
      <c r="G4" s="254"/>
      <c r="H4" s="254"/>
      <c r="I4" s="254"/>
      <c r="J4" s="254"/>
      <c r="K4" s="254"/>
      <c r="L4" s="254"/>
    </row>
    <row r="5" spans="1:13" x14ac:dyDescent="0.2">
      <c r="A5" s="272" t="str">
        <f>"    記入するデータ等は、"&amp;TEXT(記入要領!B2,"[DBNum3][$-ja-JP]ggge;@")&amp;"年度の内容等ですので御注意願います。"</f>
        <v xml:space="preserve">    記入するデータ等は、令和８年度の内容等ですので御注意願います。</v>
      </c>
      <c r="B5" s="272"/>
      <c r="C5" s="272"/>
      <c r="D5" s="272"/>
      <c r="E5" s="272"/>
      <c r="F5" s="272"/>
      <c r="G5" s="272"/>
      <c r="H5" s="272"/>
      <c r="I5" s="272"/>
      <c r="J5" s="272"/>
      <c r="K5" s="272"/>
      <c r="L5" s="272"/>
    </row>
    <row r="6" spans="1:13" ht="14" x14ac:dyDescent="0.2">
      <c r="A6" s="46"/>
    </row>
    <row r="7" spans="1:13" ht="22.5" customHeight="1" x14ac:dyDescent="0.2">
      <c r="A7" s="252" t="s">
        <v>73</v>
      </c>
      <c r="B7" s="252"/>
      <c r="C7" s="252"/>
      <c r="D7" s="252"/>
      <c r="E7" s="252"/>
      <c r="F7" s="252"/>
      <c r="G7" s="252"/>
      <c r="H7" s="252"/>
      <c r="I7" s="252"/>
      <c r="J7" s="252"/>
      <c r="K7" s="252"/>
      <c r="L7" s="252"/>
    </row>
    <row r="8" spans="1:13" ht="33.75" customHeight="1" x14ac:dyDescent="0.2">
      <c r="A8" s="256" t="s">
        <v>74</v>
      </c>
      <c r="B8" s="256"/>
      <c r="C8" s="249"/>
      <c r="D8" s="249"/>
      <c r="E8" s="249"/>
      <c r="F8" s="249"/>
      <c r="G8" s="249"/>
      <c r="H8" s="249"/>
      <c r="I8" s="249"/>
      <c r="J8" s="249"/>
      <c r="K8" s="249"/>
      <c r="L8" s="249"/>
    </row>
    <row r="9" spans="1:13" ht="18.75" customHeight="1" x14ac:dyDescent="0.2">
      <c r="A9" s="274" t="s">
        <v>75</v>
      </c>
      <c r="B9" s="275"/>
      <c r="C9" s="278" t="s">
        <v>113</v>
      </c>
      <c r="D9" s="279"/>
      <c r="E9" s="280"/>
      <c r="F9" s="280"/>
      <c r="G9" s="280"/>
      <c r="H9" s="280"/>
      <c r="I9" s="280"/>
      <c r="J9" s="280"/>
      <c r="K9" s="280"/>
      <c r="L9" s="281"/>
    </row>
    <row r="10" spans="1:13" ht="33.75" customHeight="1" x14ac:dyDescent="0.2">
      <c r="A10" s="276"/>
      <c r="B10" s="277"/>
      <c r="C10" s="273"/>
      <c r="D10" s="273"/>
      <c r="E10" s="273"/>
      <c r="F10" s="273"/>
      <c r="G10" s="273"/>
      <c r="H10" s="273"/>
      <c r="I10" s="273"/>
      <c r="J10" s="273"/>
      <c r="K10" s="273"/>
      <c r="L10" s="273"/>
    </row>
    <row r="11" spans="1:13" ht="33.75" customHeight="1" x14ac:dyDescent="0.2">
      <c r="A11" s="256" t="s">
        <v>76</v>
      </c>
      <c r="B11" s="256"/>
      <c r="C11" s="249"/>
      <c r="D11" s="249"/>
      <c r="E11" s="249"/>
      <c r="F11" s="249"/>
      <c r="G11" s="249"/>
      <c r="H11" s="249"/>
      <c r="I11" s="249"/>
      <c r="J11" s="249"/>
      <c r="K11" s="249"/>
      <c r="L11" s="249"/>
    </row>
    <row r="12" spans="1:13" ht="33.75" customHeight="1" x14ac:dyDescent="0.2">
      <c r="A12" s="256" t="s">
        <v>77</v>
      </c>
      <c r="B12" s="256"/>
      <c r="C12" s="249"/>
      <c r="D12" s="249"/>
      <c r="E12" s="249"/>
      <c r="F12" s="249"/>
      <c r="G12" s="249"/>
      <c r="H12" s="249"/>
      <c r="I12" s="249"/>
      <c r="J12" s="249"/>
      <c r="K12" s="249"/>
      <c r="L12" s="249"/>
    </row>
    <row r="13" spans="1:13" ht="33.75" customHeight="1" x14ac:dyDescent="0.2">
      <c r="A13" s="256" t="s">
        <v>568</v>
      </c>
      <c r="B13" s="47" t="s">
        <v>78</v>
      </c>
      <c r="C13" s="249"/>
      <c r="D13" s="249"/>
      <c r="E13" s="249"/>
      <c r="F13" s="249"/>
      <c r="G13" s="249"/>
      <c r="H13" s="249"/>
      <c r="I13" s="249"/>
      <c r="J13" s="249"/>
      <c r="K13" s="249"/>
      <c r="L13" s="249"/>
    </row>
    <row r="14" spans="1:13" ht="33.75" customHeight="1" x14ac:dyDescent="0.2">
      <c r="A14" s="256"/>
      <c r="B14" s="47" t="s">
        <v>79</v>
      </c>
      <c r="C14" s="259"/>
      <c r="D14" s="260"/>
      <c r="E14" s="260"/>
      <c r="F14" s="260"/>
      <c r="G14" s="260"/>
      <c r="H14" s="260"/>
      <c r="I14" s="260"/>
      <c r="J14" s="260"/>
      <c r="K14" s="260"/>
      <c r="L14" s="261"/>
      <c r="M14" s="167"/>
    </row>
    <row r="15" spans="1:13" ht="33.75" customHeight="1" x14ac:dyDescent="0.2">
      <c r="A15" s="256" t="s">
        <v>80</v>
      </c>
      <c r="B15" s="256"/>
      <c r="C15" s="249"/>
      <c r="D15" s="249"/>
      <c r="E15" s="249"/>
      <c r="F15" s="249"/>
      <c r="G15" s="249"/>
      <c r="H15" s="249"/>
      <c r="I15" s="249"/>
      <c r="J15" s="249"/>
      <c r="K15" s="249"/>
      <c r="L15" s="249"/>
    </row>
    <row r="16" spans="1:13" ht="33.75" customHeight="1" x14ac:dyDescent="0.2">
      <c r="A16" s="256" t="s">
        <v>109</v>
      </c>
      <c r="B16" s="256"/>
      <c r="C16" s="249"/>
      <c r="D16" s="249"/>
      <c r="E16" s="249"/>
      <c r="F16" s="249"/>
      <c r="G16" s="249"/>
      <c r="H16" s="249"/>
      <c r="I16" s="249"/>
      <c r="J16" s="249"/>
      <c r="K16" s="249"/>
      <c r="L16" s="249"/>
    </row>
    <row r="17" spans="1:12" x14ac:dyDescent="0.2">
      <c r="A17" s="48"/>
    </row>
    <row r="18" spans="1:12" ht="22.5" customHeight="1" x14ac:dyDescent="0.2">
      <c r="A18" s="252" t="s">
        <v>81</v>
      </c>
      <c r="B18" s="252"/>
      <c r="C18" s="252"/>
      <c r="D18" s="252"/>
      <c r="E18" s="252"/>
      <c r="F18" s="252"/>
      <c r="G18" s="252"/>
      <c r="H18" s="252"/>
      <c r="I18" s="252"/>
      <c r="J18" s="252"/>
      <c r="K18" s="252"/>
      <c r="L18" s="252"/>
    </row>
    <row r="19" spans="1:12" ht="33.75" customHeight="1" x14ac:dyDescent="0.2">
      <c r="A19" s="251" t="s">
        <v>82</v>
      </c>
      <c r="B19" s="251"/>
      <c r="C19" s="251" t="s">
        <v>83</v>
      </c>
      <c r="D19" s="251"/>
      <c r="E19" s="251"/>
      <c r="F19" s="251"/>
      <c r="G19" s="251" t="s">
        <v>84</v>
      </c>
      <c r="H19" s="251"/>
      <c r="I19" s="251"/>
      <c r="J19" s="251"/>
    </row>
    <row r="20" spans="1:12" ht="33.75" customHeight="1" x14ac:dyDescent="0.2">
      <c r="A20" s="251" t="s">
        <v>85</v>
      </c>
      <c r="B20" s="251"/>
      <c r="C20" s="258"/>
      <c r="D20" s="258"/>
      <c r="E20" s="258"/>
      <c r="F20" s="258"/>
      <c r="G20" s="258"/>
      <c r="H20" s="258"/>
      <c r="I20" s="258"/>
      <c r="J20" s="258"/>
    </row>
    <row r="21" spans="1:12" x14ac:dyDescent="0.2">
      <c r="A21" s="257" t="s">
        <v>111</v>
      </c>
      <c r="B21" s="257"/>
      <c r="C21" s="257"/>
      <c r="D21" s="257"/>
      <c r="E21" s="257"/>
      <c r="F21" s="257"/>
      <c r="G21" s="257"/>
      <c r="H21" s="257"/>
      <c r="I21" s="257"/>
      <c r="J21" s="50"/>
    </row>
    <row r="22" spans="1:12" x14ac:dyDescent="0.2">
      <c r="A22" s="257" t="s">
        <v>112</v>
      </c>
      <c r="B22" s="257"/>
      <c r="C22" s="257"/>
      <c r="D22" s="257"/>
      <c r="E22" s="257"/>
      <c r="F22" s="257"/>
      <c r="G22" s="257"/>
      <c r="H22" s="257"/>
      <c r="I22" s="257"/>
      <c r="J22" s="50"/>
    </row>
    <row r="23" spans="1:12" ht="33.75" customHeight="1" x14ac:dyDescent="0.2">
      <c r="A23" s="251" t="s">
        <v>82</v>
      </c>
      <c r="B23" s="251"/>
      <c r="C23" s="251" t="s">
        <v>86</v>
      </c>
      <c r="D23" s="251"/>
      <c r="E23" s="251"/>
      <c r="F23" s="251" t="s">
        <v>87</v>
      </c>
      <c r="G23" s="251"/>
      <c r="H23" s="251"/>
      <c r="I23" s="251" t="s">
        <v>88</v>
      </c>
      <c r="J23" s="251"/>
      <c r="K23" s="251"/>
    </row>
    <row r="24" spans="1:12" ht="45" customHeight="1" x14ac:dyDescent="0.2">
      <c r="A24" s="251" t="s">
        <v>89</v>
      </c>
      <c r="B24" s="251"/>
      <c r="C24" s="258"/>
      <c r="D24" s="258"/>
      <c r="E24" s="258"/>
      <c r="F24" s="258"/>
      <c r="G24" s="258"/>
      <c r="H24" s="258"/>
      <c r="I24" s="258"/>
      <c r="J24" s="258"/>
      <c r="K24" s="258"/>
    </row>
    <row r="25" spans="1:12" x14ac:dyDescent="0.2">
      <c r="A25" s="257" t="s">
        <v>110</v>
      </c>
      <c r="B25" s="257"/>
      <c r="C25" s="257"/>
      <c r="D25" s="257"/>
      <c r="E25" s="257"/>
      <c r="F25" s="257"/>
      <c r="G25" s="257"/>
      <c r="H25" s="257"/>
      <c r="I25" s="257"/>
      <c r="J25" s="257"/>
      <c r="K25" s="257"/>
      <c r="L25" s="257"/>
    </row>
    <row r="26" spans="1:12" x14ac:dyDescent="0.2">
      <c r="A26" s="48"/>
    </row>
    <row r="27" spans="1:12" ht="22.5" customHeight="1" x14ac:dyDescent="0.2">
      <c r="A27" s="252" t="s">
        <v>90</v>
      </c>
      <c r="B27" s="252"/>
      <c r="C27" s="252"/>
      <c r="D27" s="252"/>
      <c r="E27" s="252"/>
      <c r="F27" s="252"/>
      <c r="G27" s="252"/>
      <c r="H27" s="252"/>
      <c r="I27" s="252"/>
      <c r="J27" s="252"/>
      <c r="K27" s="252"/>
      <c r="L27" s="252"/>
    </row>
    <row r="28" spans="1:12" x14ac:dyDescent="0.2">
      <c r="A28" s="254" t="s">
        <v>91</v>
      </c>
      <c r="B28" s="254"/>
      <c r="C28" s="254"/>
      <c r="D28" s="254"/>
      <c r="E28" s="254"/>
      <c r="F28" s="254"/>
      <c r="G28" s="254"/>
      <c r="H28" s="254"/>
      <c r="I28" s="254"/>
      <c r="J28" s="254"/>
      <c r="K28" s="254"/>
      <c r="L28" s="254"/>
    </row>
    <row r="29" spans="1:12" x14ac:dyDescent="0.2">
      <c r="A29" s="51"/>
    </row>
    <row r="30" spans="1:12" ht="22.5" customHeight="1" x14ac:dyDescent="0.2">
      <c r="A30" s="252" t="s">
        <v>535</v>
      </c>
      <c r="B30" s="252"/>
      <c r="C30" s="252"/>
      <c r="D30" s="252"/>
      <c r="E30" s="252"/>
      <c r="F30" s="252"/>
      <c r="G30" s="252"/>
      <c r="H30" s="252"/>
      <c r="I30" s="252"/>
      <c r="J30" s="252"/>
      <c r="K30" s="252"/>
      <c r="L30" s="252"/>
    </row>
    <row r="31" spans="1:12" ht="22.5" customHeight="1" x14ac:dyDescent="0.2">
      <c r="A31" s="251" t="s">
        <v>92</v>
      </c>
      <c r="B31" s="251"/>
      <c r="C31" s="243" t="s">
        <v>93</v>
      </c>
      <c r="D31" s="244"/>
      <c r="E31" s="245"/>
      <c r="G31" s="282" t="str">
        <f>"（注）
　201人槽以上のし尿処理施設（浄化槽等）を設置している事業場（マンション、住宅団地、ｺﾐｭﾆﾃｨﾌﾟﾗﾝﾄ、農業（漁業）集落排水施設）について、"&amp;TEXT(記入要領!B2,"[DBNum3][$-ja-JP]ggge;@")&amp;"年度末現在における居住人口（夜間人口）を記入すること。
　役場、学校、病院、ｽｰﾊﾟｰ、ホテル、公園等は該当しない。"</f>
        <v>（注）
　201人槽以上のし尿処理施設（浄化槽等）を設置している事業場（マンション、住宅団地、ｺﾐｭﾆﾃｨﾌﾟﾗﾝﾄ、農業（漁業）集落排水施設）について、令和８年度末現在における居住人口（夜間人口）を記入すること。
　役場、学校、病院、ｽｰﾊﾟｰ、ホテル、公園等は該当しない。</v>
      </c>
      <c r="H31" s="283"/>
      <c r="I31" s="283"/>
      <c r="J31" s="283"/>
      <c r="K31" s="283"/>
      <c r="L31" s="284"/>
    </row>
    <row r="32" spans="1:12" ht="45" customHeight="1" x14ac:dyDescent="0.2">
      <c r="A32" s="251" t="s">
        <v>94</v>
      </c>
      <c r="B32" s="251"/>
      <c r="C32" s="246"/>
      <c r="D32" s="247"/>
      <c r="E32" s="248"/>
      <c r="G32" s="285"/>
      <c r="H32" s="286"/>
      <c r="I32" s="286"/>
      <c r="J32" s="286"/>
      <c r="K32" s="286"/>
      <c r="L32" s="287"/>
    </row>
    <row r="33" spans="1:12" x14ac:dyDescent="0.2">
      <c r="A33" s="48"/>
      <c r="G33" s="285"/>
      <c r="H33" s="286"/>
      <c r="I33" s="286"/>
      <c r="J33" s="286"/>
      <c r="K33" s="286"/>
      <c r="L33" s="287"/>
    </row>
    <row r="34" spans="1:12" x14ac:dyDescent="0.2">
      <c r="A34" s="48"/>
      <c r="G34" s="288"/>
      <c r="H34" s="289"/>
      <c r="I34" s="289"/>
      <c r="J34" s="289"/>
      <c r="K34" s="289"/>
      <c r="L34" s="290"/>
    </row>
    <row r="35" spans="1:12" ht="22.5" customHeight="1" x14ac:dyDescent="0.2">
      <c r="A35" s="255" t="s">
        <v>95</v>
      </c>
      <c r="B35" s="255"/>
      <c r="C35" s="255"/>
      <c r="D35" s="255"/>
      <c r="E35" s="255"/>
      <c r="F35" s="255"/>
      <c r="G35" s="255"/>
      <c r="H35" s="255"/>
      <c r="I35" s="255"/>
      <c r="J35" s="255"/>
      <c r="K35" s="255"/>
      <c r="L35" s="255"/>
    </row>
    <row r="36" spans="1:12" ht="33.75" customHeight="1" x14ac:dyDescent="0.2">
      <c r="A36" s="253"/>
      <c r="B36" s="253"/>
      <c r="C36" s="251" t="s">
        <v>96</v>
      </c>
      <c r="D36" s="251"/>
      <c r="E36" s="251" t="s">
        <v>115</v>
      </c>
      <c r="F36" s="251"/>
      <c r="G36" s="251" t="s">
        <v>97</v>
      </c>
      <c r="H36" s="251"/>
      <c r="I36" s="251" t="s">
        <v>98</v>
      </c>
      <c r="J36" s="251"/>
      <c r="K36" s="251" t="s">
        <v>99</v>
      </c>
      <c r="L36" s="251"/>
    </row>
    <row r="37" spans="1:12" ht="33.75" customHeight="1" x14ac:dyDescent="0.2">
      <c r="A37" s="251" t="s">
        <v>100</v>
      </c>
      <c r="B37" s="251"/>
      <c r="C37" s="250"/>
      <c r="D37" s="250"/>
      <c r="E37" s="250"/>
      <c r="F37" s="250"/>
      <c r="G37" s="250"/>
      <c r="H37" s="250"/>
      <c r="I37" s="250"/>
      <c r="J37" s="250"/>
      <c r="K37" s="250"/>
      <c r="L37" s="250"/>
    </row>
    <row r="38" spans="1:12" ht="33.75" customHeight="1" x14ac:dyDescent="0.2">
      <c r="A38" s="266" t="s">
        <v>114</v>
      </c>
      <c r="B38" s="49" t="s">
        <v>86</v>
      </c>
      <c r="C38" s="269"/>
      <c r="D38" s="269"/>
      <c r="E38" s="269"/>
      <c r="F38" s="269"/>
      <c r="G38" s="269"/>
      <c r="H38" s="269"/>
      <c r="I38" s="269"/>
      <c r="J38" s="269"/>
      <c r="K38" s="269"/>
      <c r="L38" s="269"/>
    </row>
    <row r="39" spans="1:12" ht="33.75" customHeight="1" x14ac:dyDescent="0.2">
      <c r="A39" s="267"/>
      <c r="B39" s="49" t="s">
        <v>87</v>
      </c>
      <c r="C39" s="269"/>
      <c r="D39" s="269"/>
      <c r="E39" s="269"/>
      <c r="F39" s="269"/>
      <c r="G39" s="269"/>
      <c r="H39" s="269"/>
      <c r="I39" s="269"/>
      <c r="J39" s="269"/>
      <c r="K39" s="269"/>
      <c r="L39" s="269"/>
    </row>
    <row r="40" spans="1:12" ht="33.75" customHeight="1" x14ac:dyDescent="0.2">
      <c r="A40" s="268"/>
      <c r="B40" s="49" t="s">
        <v>88</v>
      </c>
      <c r="C40" s="270"/>
      <c r="D40" s="270"/>
      <c r="E40" s="270"/>
      <c r="F40" s="270"/>
      <c r="G40" s="270"/>
      <c r="H40" s="270"/>
      <c r="I40" s="270"/>
      <c r="J40" s="270"/>
      <c r="K40" s="270"/>
      <c r="L40" s="270"/>
    </row>
    <row r="41" spans="1:12" ht="22.5" customHeight="1" x14ac:dyDescent="0.2">
      <c r="A41" s="263" t="s">
        <v>101</v>
      </c>
      <c r="B41" s="263"/>
      <c r="C41" s="263"/>
      <c r="D41" s="263"/>
      <c r="E41" s="263"/>
      <c r="F41" s="263"/>
      <c r="G41" s="263"/>
      <c r="H41" s="263"/>
      <c r="I41" s="263"/>
      <c r="J41" s="263"/>
      <c r="K41" s="263"/>
      <c r="L41" s="263"/>
    </row>
    <row r="42" spans="1:12" ht="14" x14ac:dyDescent="0.2">
      <c r="A42" s="46"/>
    </row>
    <row r="43" spans="1:12" ht="22.5" customHeight="1" x14ac:dyDescent="0.2">
      <c r="A43" s="265" t="s">
        <v>102</v>
      </c>
      <c r="B43" s="265"/>
      <c r="C43" s="265"/>
      <c r="D43" s="265"/>
      <c r="E43" s="265"/>
      <c r="F43" s="265"/>
      <c r="G43" s="265"/>
      <c r="H43" s="265"/>
      <c r="I43" s="265"/>
      <c r="J43" s="45"/>
    </row>
    <row r="44" spans="1:12" ht="38.5" customHeight="1" x14ac:dyDescent="0.2">
      <c r="A44" s="262" t="str">
        <f>"　　"&amp;TEXT(記入要領!B2,"[DBNum3][$-ja-JP]ggge;@")&amp;"年度中における汚濁負荷量の削減のために実施した対策（工程内対策、処理施設の改
　善・更新等）について、記載してください。"</f>
        <v>　　令和８年度中における汚濁負荷量の削減のために実施した対策（工程内対策、処理施設の改
　善・更新等）について、記載してください。</v>
      </c>
      <c r="B44" s="262"/>
      <c r="C44" s="262"/>
      <c r="D44" s="262"/>
      <c r="E44" s="262"/>
      <c r="F44" s="262"/>
      <c r="G44" s="262"/>
      <c r="H44" s="262"/>
      <c r="I44" s="262"/>
      <c r="J44" s="262"/>
      <c r="K44" s="262"/>
      <c r="L44" s="262"/>
    </row>
    <row r="45" spans="1:12" ht="14" x14ac:dyDescent="0.2">
      <c r="A45" s="46"/>
    </row>
    <row r="46" spans="1:12" ht="14" x14ac:dyDescent="0.2">
      <c r="A46" s="46"/>
      <c r="B46" s="264"/>
      <c r="C46" s="264"/>
      <c r="D46" s="264"/>
      <c r="E46" s="264"/>
      <c r="F46" s="264"/>
      <c r="G46" s="264"/>
      <c r="H46" s="264"/>
      <c r="I46" s="264"/>
      <c r="J46" s="264"/>
      <c r="K46" s="264"/>
    </row>
    <row r="47" spans="1:12" ht="14" x14ac:dyDescent="0.2">
      <c r="A47" s="46"/>
      <c r="B47" s="264"/>
      <c r="C47" s="264"/>
      <c r="D47" s="264"/>
      <c r="E47" s="264"/>
      <c r="F47" s="264"/>
      <c r="G47" s="264"/>
      <c r="H47" s="264"/>
      <c r="I47" s="264"/>
      <c r="J47" s="264"/>
      <c r="K47" s="264"/>
    </row>
    <row r="48" spans="1:12" ht="14" x14ac:dyDescent="0.2">
      <c r="A48" s="46"/>
      <c r="B48" s="264"/>
      <c r="C48" s="264"/>
      <c r="D48" s="264"/>
      <c r="E48" s="264"/>
      <c r="F48" s="264"/>
      <c r="G48" s="264"/>
      <c r="H48" s="264"/>
      <c r="I48" s="264"/>
      <c r="J48" s="264"/>
      <c r="K48" s="264"/>
    </row>
    <row r="49" spans="1:12" ht="14" x14ac:dyDescent="0.2">
      <c r="A49" s="46"/>
      <c r="B49" s="264"/>
      <c r="C49" s="264"/>
      <c r="D49" s="264"/>
      <c r="E49" s="264"/>
      <c r="F49" s="264"/>
      <c r="G49" s="264"/>
      <c r="H49" s="264"/>
      <c r="I49" s="264"/>
      <c r="J49" s="264"/>
      <c r="K49" s="264"/>
    </row>
    <row r="50" spans="1:12" ht="14" x14ac:dyDescent="0.2">
      <c r="A50" s="46"/>
      <c r="B50" s="264"/>
      <c r="C50" s="264"/>
      <c r="D50" s="264"/>
      <c r="E50" s="264"/>
      <c r="F50" s="264"/>
      <c r="G50" s="264"/>
      <c r="H50" s="264"/>
      <c r="I50" s="264"/>
      <c r="J50" s="264"/>
      <c r="K50" s="264"/>
    </row>
    <row r="51" spans="1:12" x14ac:dyDescent="0.2">
      <c r="B51" s="264"/>
      <c r="C51" s="264"/>
      <c r="D51" s="264"/>
      <c r="E51" s="264"/>
      <c r="F51" s="264"/>
      <c r="G51" s="264"/>
      <c r="H51" s="264"/>
      <c r="I51" s="264"/>
      <c r="J51" s="264"/>
      <c r="K51" s="264"/>
    </row>
    <row r="52" spans="1:12" x14ac:dyDescent="0.2">
      <c r="B52" s="264"/>
      <c r="C52" s="264"/>
      <c r="D52" s="264"/>
      <c r="E52" s="264"/>
      <c r="F52" s="264"/>
      <c r="G52" s="264"/>
      <c r="H52" s="264"/>
      <c r="I52" s="264"/>
      <c r="J52" s="264"/>
      <c r="K52" s="264"/>
    </row>
    <row r="54" spans="1:12" ht="22.5" customHeight="1" x14ac:dyDescent="0.2">
      <c r="A54" s="265" t="s">
        <v>103</v>
      </c>
      <c r="B54" s="265"/>
      <c r="C54" s="265"/>
      <c r="D54" s="265"/>
      <c r="E54" s="265"/>
      <c r="F54" s="265"/>
      <c r="G54" s="265"/>
      <c r="H54" s="265"/>
      <c r="I54" s="265"/>
      <c r="J54" s="45"/>
    </row>
    <row r="55" spans="1:12" ht="33.75" customHeight="1" x14ac:dyDescent="0.2">
      <c r="A55" s="262" t="str">
        <f>"　　"&amp;TEXT(記入要領!B2,"[DBNum3][$-ja-JP]ggge;@")&amp;"年度の汚濁負荷量等の測定結果から、総量規制基準又は許可（届出）排水量の遵守状況
　について、記載してください。"</f>
        <v>　　令和８年度の汚濁負荷量等の測定結果から、総量規制基準又は許可（届出）排水量の遵守状況
　について、記載してください。</v>
      </c>
      <c r="B55" s="262"/>
      <c r="C55" s="262"/>
      <c r="D55" s="262"/>
      <c r="E55" s="262"/>
      <c r="F55" s="262"/>
      <c r="G55" s="262"/>
      <c r="H55" s="262"/>
      <c r="I55" s="262"/>
      <c r="J55" s="262"/>
      <c r="K55" s="262"/>
      <c r="L55" s="262"/>
    </row>
    <row r="56" spans="1:12" ht="22.5" customHeight="1" x14ac:dyDescent="0.2">
      <c r="A56" s="254" t="s">
        <v>117</v>
      </c>
      <c r="B56" s="254"/>
      <c r="C56" s="254"/>
      <c r="D56" s="254"/>
      <c r="E56" s="254"/>
      <c r="F56" s="254"/>
      <c r="G56" s="254"/>
      <c r="H56" s="254"/>
      <c r="I56" s="254"/>
      <c r="J56" s="254"/>
      <c r="K56" s="254"/>
      <c r="L56" s="254"/>
    </row>
    <row r="57" spans="1:12" ht="33.75" customHeight="1" x14ac:dyDescent="0.2">
      <c r="A57" s="251" t="s">
        <v>104</v>
      </c>
      <c r="B57" s="251"/>
      <c r="C57" s="251" t="s">
        <v>116</v>
      </c>
      <c r="D57" s="251"/>
      <c r="E57" s="251"/>
      <c r="F57" s="251"/>
      <c r="G57" s="251"/>
      <c r="H57" s="251" t="s">
        <v>105</v>
      </c>
      <c r="I57" s="251"/>
      <c r="J57" s="251"/>
      <c r="K57" s="251"/>
      <c r="L57" s="251"/>
    </row>
    <row r="58" spans="1:12" ht="33.75" customHeight="1" x14ac:dyDescent="0.2">
      <c r="A58" s="251" t="s">
        <v>86</v>
      </c>
      <c r="B58" s="251"/>
      <c r="C58" s="292"/>
      <c r="D58" s="292"/>
      <c r="E58" s="292"/>
      <c r="F58" s="292"/>
      <c r="G58" s="292"/>
      <c r="H58" s="292"/>
      <c r="I58" s="292"/>
      <c r="J58" s="292"/>
      <c r="K58" s="292"/>
      <c r="L58" s="292"/>
    </row>
    <row r="59" spans="1:12" ht="33.75" customHeight="1" x14ac:dyDescent="0.2">
      <c r="A59" s="251" t="s">
        <v>87</v>
      </c>
      <c r="B59" s="251"/>
      <c r="C59" s="292"/>
      <c r="D59" s="292"/>
      <c r="E59" s="292"/>
      <c r="F59" s="292"/>
      <c r="G59" s="292"/>
      <c r="H59" s="292"/>
      <c r="I59" s="292"/>
      <c r="J59" s="292"/>
      <c r="K59" s="292"/>
      <c r="L59" s="292"/>
    </row>
    <row r="60" spans="1:12" ht="33.75" customHeight="1" x14ac:dyDescent="0.2">
      <c r="A60" s="251" t="s">
        <v>88</v>
      </c>
      <c r="B60" s="251"/>
      <c r="C60" s="292"/>
      <c r="D60" s="292"/>
      <c r="E60" s="292"/>
      <c r="F60" s="292"/>
      <c r="G60" s="292"/>
      <c r="H60" s="292"/>
      <c r="I60" s="292"/>
      <c r="J60" s="292"/>
      <c r="K60" s="292"/>
      <c r="L60" s="292"/>
    </row>
    <row r="61" spans="1:12" ht="33.75" customHeight="1" x14ac:dyDescent="0.2">
      <c r="A61" s="251" t="s">
        <v>106</v>
      </c>
      <c r="B61" s="251"/>
      <c r="C61" s="292"/>
      <c r="D61" s="292"/>
      <c r="E61" s="292"/>
      <c r="F61" s="292"/>
      <c r="G61" s="292"/>
      <c r="H61" s="292"/>
      <c r="I61" s="292"/>
      <c r="J61" s="292"/>
      <c r="K61" s="292"/>
      <c r="L61" s="292"/>
    </row>
    <row r="62" spans="1:12" ht="14" x14ac:dyDescent="0.2">
      <c r="A62" s="46"/>
    </row>
    <row r="63" spans="1:12" ht="39" customHeight="1" x14ac:dyDescent="0.2">
      <c r="A63" s="262" t="s">
        <v>556</v>
      </c>
      <c r="B63" s="262"/>
      <c r="C63" s="262"/>
      <c r="D63" s="262"/>
      <c r="E63" s="262"/>
      <c r="F63" s="262"/>
      <c r="G63" s="262"/>
      <c r="H63" s="262"/>
      <c r="I63" s="262"/>
      <c r="J63" s="262"/>
      <c r="K63" s="262"/>
      <c r="L63" s="262"/>
    </row>
    <row r="64" spans="1:12" ht="13.5" customHeight="1" x14ac:dyDescent="0.2">
      <c r="A64" s="291" t="s">
        <v>107</v>
      </c>
      <c r="B64" s="291"/>
      <c r="C64" s="291"/>
      <c r="D64" s="291"/>
      <c r="E64" s="291"/>
      <c r="F64" s="291"/>
      <c r="G64" s="291"/>
      <c r="H64" s="291"/>
      <c r="I64" s="291"/>
      <c r="J64" s="291"/>
      <c r="K64" s="291"/>
      <c r="L64" s="291"/>
    </row>
    <row r="65" spans="1:12" ht="13.5" customHeight="1" x14ac:dyDescent="0.2">
      <c r="A65" s="291" t="s">
        <v>108</v>
      </c>
      <c r="B65" s="291"/>
      <c r="C65" s="291"/>
      <c r="D65" s="291"/>
      <c r="E65" s="291"/>
      <c r="F65" s="291"/>
      <c r="G65" s="291"/>
      <c r="H65" s="291"/>
      <c r="I65" s="291"/>
      <c r="J65" s="291"/>
      <c r="K65" s="291"/>
      <c r="L65" s="291"/>
    </row>
    <row r="66" spans="1:12" ht="22.5" customHeight="1" x14ac:dyDescent="0.2">
      <c r="A66" s="254" t="str">
        <f>"　　　※ただし、"&amp;TEXT(記入要領!B2,"[DBNum3][$-ja-JP]ggge;@")&amp;"年度中に保健所等から指導を受け、既に報告済みの事案については不要"</f>
        <v>　　　※ただし、令和８年度中に保健所等から指導を受け、既に報告済みの事案については不要</v>
      </c>
      <c r="B66" s="254"/>
      <c r="C66" s="254"/>
      <c r="D66" s="254"/>
      <c r="E66" s="254"/>
      <c r="F66" s="254"/>
      <c r="G66" s="254"/>
      <c r="H66" s="254"/>
      <c r="I66" s="254"/>
      <c r="J66" s="254"/>
      <c r="K66" s="254"/>
      <c r="L66" s="254"/>
    </row>
  </sheetData>
  <sheetProtection algorithmName="SHA-512" hashValue="Vk9niciCdKVlOTBd9kOINN3E12lP/2vuMafAYqLNZ0x0WIBMES6GDRW4dTksCJ/oCxHXqx7aawul+Uy1pBawuw==" saltValue="aJQC/sOY046UvUAVOIQ0NA==" spinCount="100000" sheet="1" objects="1" scenarios="1"/>
  <mergeCells count="103">
    <mergeCell ref="G31:L34"/>
    <mergeCell ref="A64:L64"/>
    <mergeCell ref="A65:L65"/>
    <mergeCell ref="A66:L66"/>
    <mergeCell ref="A63:L63"/>
    <mergeCell ref="A61:B61"/>
    <mergeCell ref="C57:G57"/>
    <mergeCell ref="H57:L57"/>
    <mergeCell ref="C58:G58"/>
    <mergeCell ref="C59:G59"/>
    <mergeCell ref="C60:G60"/>
    <mergeCell ref="C61:G61"/>
    <mergeCell ref="H60:L60"/>
    <mergeCell ref="H61:L61"/>
    <mergeCell ref="A58:B58"/>
    <mergeCell ref="A59:B59"/>
    <mergeCell ref="A60:B60"/>
    <mergeCell ref="H58:L58"/>
    <mergeCell ref="H59:L59"/>
    <mergeCell ref="A54:I54"/>
    <mergeCell ref="C38:D38"/>
    <mergeCell ref="A57:B57"/>
    <mergeCell ref="A55:L55"/>
    <mergeCell ref="A56:L56"/>
    <mergeCell ref="A1:L1"/>
    <mergeCell ref="A3:L3"/>
    <mergeCell ref="A5:L5"/>
    <mergeCell ref="A4:L4"/>
    <mergeCell ref="A7:L7"/>
    <mergeCell ref="C8:L8"/>
    <mergeCell ref="A8:B8"/>
    <mergeCell ref="C10:L10"/>
    <mergeCell ref="C11:L11"/>
    <mergeCell ref="A9:B10"/>
    <mergeCell ref="C9:D9"/>
    <mergeCell ref="E9:L9"/>
    <mergeCell ref="A11:B11"/>
    <mergeCell ref="A44:L44"/>
    <mergeCell ref="A41:L41"/>
    <mergeCell ref="B46:K52"/>
    <mergeCell ref="A43:I43"/>
    <mergeCell ref="A38:A40"/>
    <mergeCell ref="G38:H38"/>
    <mergeCell ref="I38:J38"/>
    <mergeCell ref="E39:F39"/>
    <mergeCell ref="G39:H39"/>
    <mergeCell ref="I39:J39"/>
    <mergeCell ref="K39:L39"/>
    <mergeCell ref="K40:L40"/>
    <mergeCell ref="G40:H40"/>
    <mergeCell ref="I40:J40"/>
    <mergeCell ref="C40:D40"/>
    <mergeCell ref="E40:F40"/>
    <mergeCell ref="C39:D39"/>
    <mergeCell ref="E38:F38"/>
    <mergeCell ref="K38:L38"/>
    <mergeCell ref="C14:L14"/>
    <mergeCell ref="A16:B16"/>
    <mergeCell ref="A23:B23"/>
    <mergeCell ref="A24:B24"/>
    <mergeCell ref="F23:H23"/>
    <mergeCell ref="I23:K23"/>
    <mergeCell ref="C24:E24"/>
    <mergeCell ref="F24:H24"/>
    <mergeCell ref="C23:E23"/>
    <mergeCell ref="C15:L15"/>
    <mergeCell ref="C19:F19"/>
    <mergeCell ref="A15:B15"/>
    <mergeCell ref="A25:L25"/>
    <mergeCell ref="A19:B19"/>
    <mergeCell ref="A20:B20"/>
    <mergeCell ref="I24:K24"/>
    <mergeCell ref="C16:L16"/>
    <mergeCell ref="C20:F20"/>
    <mergeCell ref="A18:L18"/>
    <mergeCell ref="A21:I21"/>
    <mergeCell ref="A22:I22"/>
    <mergeCell ref="G19:J19"/>
    <mergeCell ref="G20:J20"/>
    <mergeCell ref="C31:E31"/>
    <mergeCell ref="C32:E32"/>
    <mergeCell ref="C12:L12"/>
    <mergeCell ref="C13:L13"/>
    <mergeCell ref="C37:D37"/>
    <mergeCell ref="I36:J36"/>
    <mergeCell ref="A30:L30"/>
    <mergeCell ref="A32:B32"/>
    <mergeCell ref="A36:B36"/>
    <mergeCell ref="A27:L27"/>
    <mergeCell ref="A31:B31"/>
    <mergeCell ref="A28:L28"/>
    <mergeCell ref="A35:L35"/>
    <mergeCell ref="E37:F37"/>
    <mergeCell ref="G37:H37"/>
    <mergeCell ref="K37:L37"/>
    <mergeCell ref="K36:L36"/>
    <mergeCell ref="A37:B37"/>
    <mergeCell ref="I37:J37"/>
    <mergeCell ref="C36:D36"/>
    <mergeCell ref="E36:F36"/>
    <mergeCell ref="G36:H36"/>
    <mergeCell ref="A12:B12"/>
    <mergeCell ref="A13:A14"/>
  </mergeCells>
  <phoneticPr fontId="2"/>
  <conditionalFormatting sqref="C8:L8 C10:L13 C14 C15:L16 C20:J20 C24:K24 C32:E32 C37:L40 B46:K52 C58:L61">
    <cfRule type="containsBlanks" dxfId="15" priority="2" stopIfTrue="1">
      <formula>LEN(TRIM(B8))=0</formula>
    </cfRule>
  </conditionalFormatting>
  <conditionalFormatting sqref="E9:L9">
    <cfRule type="containsBlanks" dxfId="14" priority="1" stopIfTrue="1">
      <formula>LEN(TRIM(E9))=0</formula>
    </cfRule>
  </conditionalFormatting>
  <pageMargins left="0.7" right="0.7" top="0.75" bottom="0.75" header="0.3" footer="0.3"/>
  <pageSetup paperSize="9" scale="97" orientation="portrait" r:id="rId1"/>
  <rowBreaks count="1" manualBreakCount="1">
    <brk id="34"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codeName="Sheet3">
    <tabColor rgb="FFFFFF99"/>
  </sheetPr>
  <dimension ref="A1:O18"/>
  <sheetViews>
    <sheetView view="pageBreakPreview" topLeftCell="A11" zoomScaleNormal="85" zoomScaleSheetLayoutView="100" workbookViewId="0">
      <selection activeCell="D23" sqref="D23"/>
    </sheetView>
  </sheetViews>
  <sheetFormatPr defaultColWidth="9" defaultRowHeight="14" x14ac:dyDescent="0.2"/>
  <cols>
    <col min="1" max="1" width="6.90625" style="10" customWidth="1"/>
    <col min="2" max="2" width="5" style="10" customWidth="1"/>
    <col min="3" max="3" width="20.1796875" style="10" customWidth="1"/>
    <col min="4" max="6" width="17.453125" style="10" customWidth="1"/>
    <col min="7" max="9" width="12.453125" style="10" customWidth="1"/>
    <col min="10" max="16384" width="9" style="10"/>
  </cols>
  <sheetData>
    <row r="1" spans="1:15" ht="30" customHeight="1" x14ac:dyDescent="0.2">
      <c r="J1" s="17" t="s">
        <v>30</v>
      </c>
    </row>
    <row r="2" spans="1:15" ht="26.25" customHeight="1" x14ac:dyDescent="0.2">
      <c r="A2" s="299" t="s">
        <v>36</v>
      </c>
      <c r="B2" s="299"/>
      <c r="C2" s="299"/>
      <c r="D2" s="299"/>
      <c r="E2" s="299"/>
      <c r="F2" s="299"/>
      <c r="G2" s="299"/>
      <c r="H2" s="299"/>
      <c r="I2" s="299"/>
      <c r="J2" s="299"/>
    </row>
    <row r="3" spans="1:15" ht="18.75" customHeight="1" x14ac:dyDescent="0.2">
      <c r="A3" s="295" t="s">
        <v>12</v>
      </c>
      <c r="B3" s="296"/>
      <c r="C3" s="11" t="s">
        <v>13</v>
      </c>
      <c r="D3" s="300" t="s">
        <v>2</v>
      </c>
      <c r="E3" s="300"/>
      <c r="F3" s="300"/>
      <c r="G3" s="300" t="s">
        <v>5</v>
      </c>
      <c r="H3" s="300"/>
      <c r="I3" s="300"/>
      <c r="J3" s="13" t="s">
        <v>14</v>
      </c>
    </row>
    <row r="4" spans="1:15" ht="18.75" customHeight="1" x14ac:dyDescent="0.2">
      <c r="A4" s="297"/>
      <c r="B4" s="298"/>
      <c r="C4" s="14" t="s">
        <v>1</v>
      </c>
      <c r="D4" s="12" t="s">
        <v>10</v>
      </c>
      <c r="E4" s="12" t="s">
        <v>34</v>
      </c>
      <c r="F4" s="12" t="s">
        <v>35</v>
      </c>
      <c r="G4" s="12" t="s">
        <v>11</v>
      </c>
      <c r="H4" s="12" t="s">
        <v>34</v>
      </c>
      <c r="I4" s="12" t="s">
        <v>35</v>
      </c>
      <c r="J4" s="14" t="s">
        <v>15</v>
      </c>
    </row>
    <row r="5" spans="1:15" ht="30" customHeight="1" x14ac:dyDescent="0.2">
      <c r="A5" s="40">
        <f>別紙３!A6</f>
        <v>46113</v>
      </c>
      <c r="B5" s="16" t="s">
        <v>16</v>
      </c>
      <c r="C5" s="77" t="str">
        <f>IF(COUNTBLANK(別紙３!C38),"-",ROUND(別紙３!C38,0))</f>
        <v>-</v>
      </c>
      <c r="D5" s="78" t="str">
        <f>IF(COUNTBLANK(別紙３!D38),"-",ROUND(別紙３!D38,1))</f>
        <v>-</v>
      </c>
      <c r="E5" s="78" t="str">
        <f>IF(COUNTBLANK(別紙３!E38),"-",ROUND(別紙３!E38,1))</f>
        <v>-</v>
      </c>
      <c r="F5" s="79" t="str">
        <f>IF(COUNTBLANK(別紙３!F38),"-",ROUND(別紙３!F38,2))</f>
        <v>-</v>
      </c>
      <c r="G5" s="78" t="str">
        <f>IF(COUNTBLANK(別紙３!G38),"-",ROUND(別紙３!G38,1))</f>
        <v>-</v>
      </c>
      <c r="H5" s="78" t="str">
        <f>IF(COUNTBLANK(別紙３!H38),"-",ROUND(別紙３!H38,1))</f>
        <v>-</v>
      </c>
      <c r="I5" s="79" t="str">
        <f>IF(COUNTBLANK(別紙３!I38),"-",ROUND(別紙３!I38,2))</f>
        <v>-</v>
      </c>
      <c r="J5" s="52"/>
      <c r="K5" s="106"/>
      <c r="L5" s="107" t="str">
        <f>IF($C5="-","0",C5*$J5)</f>
        <v>0</v>
      </c>
      <c r="M5" s="107" t="str">
        <f>IF($D5="-","0",D5*$J5)</f>
        <v>0</v>
      </c>
      <c r="N5" s="107" t="str">
        <f>IF($E5="-","0",E5*$J5)</f>
        <v>0</v>
      </c>
      <c r="O5" s="107" t="str">
        <f>IF($F5="-","0",F5*$J5)</f>
        <v>0</v>
      </c>
    </row>
    <row r="6" spans="1:15" ht="30" customHeight="1" x14ac:dyDescent="0.2">
      <c r="A6" s="18"/>
      <c r="B6" s="16" t="s">
        <v>17</v>
      </c>
      <c r="C6" s="77" t="str">
        <f>IF(COUNTBLANK(別紙３!L38),"-",ROUND(別紙３!L38,0))</f>
        <v>-</v>
      </c>
      <c r="D6" s="78" t="str">
        <f>IF(COUNTBLANK(別紙３!M38),"-",ROUND(別紙３!M38,1))</f>
        <v>-</v>
      </c>
      <c r="E6" s="78" t="str">
        <f>IF(COUNTBLANK(別紙３!N38),"-",ROUND(別紙３!N38,1))</f>
        <v>-</v>
      </c>
      <c r="F6" s="79" t="str">
        <f>IF(COUNTBLANK(別紙３!O38),"-",ROUND(別紙３!O38,2))</f>
        <v>-</v>
      </c>
      <c r="G6" s="78" t="str">
        <f>IF(COUNTBLANK(別紙３!P38),"-",ROUND(別紙３!P38,1))</f>
        <v>-</v>
      </c>
      <c r="H6" s="78" t="str">
        <f>IF(COUNTBLANK(別紙３!Q38),"-",ROUND(別紙３!Q38,1))</f>
        <v>-</v>
      </c>
      <c r="I6" s="79" t="str">
        <f>IF(COUNTBLANK(別紙３!R38),"-",ROUND(別紙３!R38,2))</f>
        <v>-</v>
      </c>
      <c r="J6" s="52"/>
      <c r="K6" s="106"/>
      <c r="L6" s="107" t="str">
        <f t="shared" ref="L6:L15" si="0">IF($C6="-","0",C6*$J6)</f>
        <v>0</v>
      </c>
      <c r="M6" s="107" t="str">
        <f t="shared" ref="M6:M16" si="1">IF($D6="-","0",D6*$J6)</f>
        <v>0</v>
      </c>
      <c r="N6" s="107" t="str">
        <f t="shared" ref="N6:N16" si="2">IF($E6="-","0",E6*$J6)</f>
        <v>0</v>
      </c>
      <c r="O6" s="107" t="str">
        <f t="shared" ref="O6:O16" si="3">IF($F6="-","0",F6*$J6)</f>
        <v>0</v>
      </c>
    </row>
    <row r="7" spans="1:15" ht="30" customHeight="1" x14ac:dyDescent="0.2">
      <c r="A7" s="18"/>
      <c r="B7" s="16" t="s">
        <v>18</v>
      </c>
      <c r="C7" s="77" t="str">
        <f>IF(COUNTBLANK(別紙３!C76),"-",ROUND(別紙３!C76,0))</f>
        <v>-</v>
      </c>
      <c r="D7" s="78" t="str">
        <f>IF(COUNTBLANK(別紙３!D76),"-",ROUND(別紙３!D76,1))</f>
        <v>-</v>
      </c>
      <c r="E7" s="78" t="str">
        <f>IF(COUNTBLANK(別紙３!E76),"-",ROUND(別紙３!E76,1))</f>
        <v>-</v>
      </c>
      <c r="F7" s="79" t="str">
        <f>IF(COUNTBLANK(別紙３!F76),"-",ROUND(別紙３!F76,2))</f>
        <v>-</v>
      </c>
      <c r="G7" s="78" t="str">
        <f>IF(COUNTBLANK(別紙３!G76),"-",ROUND(別紙３!G76,1))</f>
        <v>-</v>
      </c>
      <c r="H7" s="78" t="str">
        <f>IF(COUNTBLANK(別紙３!H76),"-",ROUND(別紙３!H76,1))</f>
        <v>-</v>
      </c>
      <c r="I7" s="79" t="str">
        <f>IF(COUNTBLANK(別紙３!I76),"-",ROUND(別紙３!I76,2))</f>
        <v>-</v>
      </c>
      <c r="J7" s="52"/>
      <c r="K7" s="106"/>
      <c r="L7" s="107" t="str">
        <f t="shared" si="0"/>
        <v>0</v>
      </c>
      <c r="M7" s="107" t="str">
        <f t="shared" si="1"/>
        <v>0</v>
      </c>
      <c r="N7" s="107" t="str">
        <f t="shared" si="2"/>
        <v>0</v>
      </c>
      <c r="O7" s="107" t="str">
        <f t="shared" si="3"/>
        <v>0</v>
      </c>
    </row>
    <row r="8" spans="1:15" ht="30" customHeight="1" x14ac:dyDescent="0.2">
      <c r="A8" s="18"/>
      <c r="B8" s="16" t="s">
        <v>19</v>
      </c>
      <c r="C8" s="77" t="str">
        <f>IF(COUNTBLANK(別紙３!L76),"-",ROUND(別紙３!L76,0))</f>
        <v>-</v>
      </c>
      <c r="D8" s="78" t="str">
        <f>IF(COUNTBLANK(別紙３!M76),"-",ROUND(別紙３!M76,1))</f>
        <v>-</v>
      </c>
      <c r="E8" s="78" t="str">
        <f>IF(COUNTBLANK(別紙３!N76),"-",ROUND(別紙３!N76,1))</f>
        <v>-</v>
      </c>
      <c r="F8" s="79" t="str">
        <f>IF(COUNTBLANK(別紙３!O76),"-",ROUND(別紙３!O76,2))</f>
        <v>-</v>
      </c>
      <c r="G8" s="78" t="str">
        <f>IF(COUNTBLANK(別紙３!P76),"-",ROUND(別紙３!P76,1))</f>
        <v>-</v>
      </c>
      <c r="H8" s="78" t="str">
        <f>IF(COUNTBLANK(別紙３!Q76),"-",ROUND(別紙３!Q76,1))</f>
        <v>-</v>
      </c>
      <c r="I8" s="79" t="str">
        <f>IF(COUNTBLANK(別紙３!R76),"-",ROUND(別紙３!R76,2))</f>
        <v>-</v>
      </c>
      <c r="J8" s="52"/>
      <c r="K8" s="106"/>
      <c r="L8" s="107" t="str">
        <f t="shared" si="0"/>
        <v>0</v>
      </c>
      <c r="M8" s="107" t="str">
        <f t="shared" si="1"/>
        <v>0</v>
      </c>
      <c r="N8" s="107" t="str">
        <f t="shared" si="2"/>
        <v>0</v>
      </c>
      <c r="O8" s="107" t="str">
        <f t="shared" si="3"/>
        <v>0</v>
      </c>
    </row>
    <row r="9" spans="1:15" ht="30" customHeight="1" x14ac:dyDescent="0.2">
      <c r="A9" s="18"/>
      <c r="B9" s="16" t="s">
        <v>20</v>
      </c>
      <c r="C9" s="77" t="str">
        <f>IF(COUNTBLANK(別紙３!C114),"-",ROUND(別紙３!C114,0))</f>
        <v>-</v>
      </c>
      <c r="D9" s="78" t="str">
        <f>IF(COUNTBLANK(別紙３!D114),"-",ROUND(別紙３!D114,1))</f>
        <v>-</v>
      </c>
      <c r="E9" s="78" t="str">
        <f>IF(COUNTBLANK(別紙３!E114),"-",ROUND(別紙３!E114,1))</f>
        <v>-</v>
      </c>
      <c r="F9" s="79" t="str">
        <f>IF(COUNTBLANK(別紙３!F114),"-",ROUND(別紙３!F114,2))</f>
        <v>-</v>
      </c>
      <c r="G9" s="78" t="str">
        <f>IF(COUNTBLANK(別紙３!G114),"-",ROUND(別紙３!G114,1))</f>
        <v>-</v>
      </c>
      <c r="H9" s="78" t="str">
        <f>IF(COUNTBLANK(別紙３!H114),"-",ROUND(別紙３!H114,1))</f>
        <v>-</v>
      </c>
      <c r="I9" s="79" t="str">
        <f>IF(COUNTBLANK(別紙３!I114),"-",ROUND(別紙３!I114,2))</f>
        <v>-</v>
      </c>
      <c r="J9" s="52"/>
      <c r="K9" s="106"/>
      <c r="L9" s="107" t="str">
        <f t="shared" si="0"/>
        <v>0</v>
      </c>
      <c r="M9" s="107" t="str">
        <f t="shared" si="1"/>
        <v>0</v>
      </c>
      <c r="N9" s="107" t="str">
        <f t="shared" si="2"/>
        <v>0</v>
      </c>
      <c r="O9" s="107" t="str">
        <f t="shared" si="3"/>
        <v>0</v>
      </c>
    </row>
    <row r="10" spans="1:15" ht="30" customHeight="1" x14ac:dyDescent="0.2">
      <c r="A10" s="18"/>
      <c r="B10" s="16" t="s">
        <v>21</v>
      </c>
      <c r="C10" s="77" t="str">
        <f>IF(COUNTBLANK(別紙３!L114),"-",ROUND(別紙３!L114,0))</f>
        <v>-</v>
      </c>
      <c r="D10" s="78" t="str">
        <f>IF(COUNTBLANK(別紙３!M114),"-",ROUND(別紙３!M114,1))</f>
        <v>-</v>
      </c>
      <c r="E10" s="78" t="str">
        <f>IF(COUNTBLANK(別紙３!N114),"-",ROUND(別紙３!N114,1))</f>
        <v>-</v>
      </c>
      <c r="F10" s="79" t="str">
        <f>IF(COUNTBLANK(別紙３!O114),"-",ROUND(別紙３!O114,2))</f>
        <v>-</v>
      </c>
      <c r="G10" s="78" t="str">
        <f>IF(COUNTBLANK(別紙３!P114),"-",ROUND(別紙３!P114,1))</f>
        <v>-</v>
      </c>
      <c r="H10" s="78" t="str">
        <f>IF(COUNTBLANK(別紙３!Q114),"-",ROUND(別紙３!Q114,1))</f>
        <v>-</v>
      </c>
      <c r="I10" s="79" t="str">
        <f>IF(COUNTBLANK(別紙３!R114),"-",ROUND(別紙３!R114,2))</f>
        <v>-</v>
      </c>
      <c r="J10" s="52"/>
      <c r="K10" s="106"/>
      <c r="L10" s="107" t="str">
        <f t="shared" si="0"/>
        <v>0</v>
      </c>
      <c r="M10" s="107" t="str">
        <f t="shared" si="1"/>
        <v>0</v>
      </c>
      <c r="N10" s="107" t="str">
        <f t="shared" si="2"/>
        <v>0</v>
      </c>
      <c r="O10" s="107" t="str">
        <f t="shared" si="3"/>
        <v>0</v>
      </c>
    </row>
    <row r="11" spans="1:15" ht="30" customHeight="1" x14ac:dyDescent="0.2">
      <c r="A11" s="18"/>
      <c r="B11" s="16" t="s">
        <v>22</v>
      </c>
      <c r="C11" s="77" t="str">
        <f>IF(COUNTBLANK(別紙３!C152),"-",ROUND(別紙３!C152,0))</f>
        <v>-</v>
      </c>
      <c r="D11" s="78" t="str">
        <f>IF(COUNTBLANK(別紙３!D152),"-",ROUND(別紙３!D152,1))</f>
        <v>-</v>
      </c>
      <c r="E11" s="78" t="str">
        <f>IF(COUNTBLANK(別紙３!E152),"-",ROUND(別紙３!E152,1))</f>
        <v>-</v>
      </c>
      <c r="F11" s="79" t="str">
        <f>IF(COUNTBLANK(別紙３!F152),"-",ROUND(別紙３!F152,2))</f>
        <v>-</v>
      </c>
      <c r="G11" s="78" t="str">
        <f>IF(COUNTBLANK(別紙３!G152),"-",ROUND(別紙３!G152,1))</f>
        <v>-</v>
      </c>
      <c r="H11" s="78" t="str">
        <f>IF(COUNTBLANK(別紙３!H152),"-",ROUND(別紙３!H152,1))</f>
        <v>-</v>
      </c>
      <c r="I11" s="79" t="str">
        <f>IF(COUNTBLANK(別紙３!I152),"-",ROUND(別紙３!I152,2))</f>
        <v>-</v>
      </c>
      <c r="J11" s="52"/>
      <c r="K11" s="106"/>
      <c r="L11" s="107" t="str">
        <f t="shared" si="0"/>
        <v>0</v>
      </c>
      <c r="M11" s="107" t="str">
        <f t="shared" si="1"/>
        <v>0</v>
      </c>
      <c r="N11" s="107" t="str">
        <f t="shared" si="2"/>
        <v>0</v>
      </c>
      <c r="O11" s="107" t="str">
        <f t="shared" si="3"/>
        <v>0</v>
      </c>
    </row>
    <row r="12" spans="1:15" ht="30" customHeight="1" x14ac:dyDescent="0.2">
      <c r="A12" s="18"/>
      <c r="B12" s="16" t="s">
        <v>23</v>
      </c>
      <c r="C12" s="77" t="str">
        <f>IF(COUNTBLANK(別紙３!L152),"-",ROUND(別紙３!L152,0))</f>
        <v>-</v>
      </c>
      <c r="D12" s="78" t="str">
        <f>IF(COUNTBLANK(別紙３!M152),"-",ROUND(別紙３!M152,1))</f>
        <v>-</v>
      </c>
      <c r="E12" s="78" t="str">
        <f>IF(COUNTBLANK(別紙３!N152),"-",ROUND(別紙３!N152,1))</f>
        <v>-</v>
      </c>
      <c r="F12" s="79" t="str">
        <f>IF(COUNTBLANK(別紙３!O152),"-",ROUND(別紙３!O152,2))</f>
        <v>-</v>
      </c>
      <c r="G12" s="78" t="str">
        <f>IF(COUNTBLANK(別紙３!P152),"-",ROUND(別紙３!P152,1))</f>
        <v>-</v>
      </c>
      <c r="H12" s="78" t="str">
        <f>IF(COUNTBLANK(別紙３!Q152),"-",ROUND(別紙３!Q152,1))</f>
        <v>-</v>
      </c>
      <c r="I12" s="79" t="str">
        <f>IF(COUNTBLANK(別紙３!R152),"-",ROUND(別紙３!R152,2))</f>
        <v>-</v>
      </c>
      <c r="J12" s="52"/>
      <c r="K12" s="106"/>
      <c r="L12" s="107" t="str">
        <f t="shared" si="0"/>
        <v>0</v>
      </c>
      <c r="M12" s="107" t="str">
        <f t="shared" si="1"/>
        <v>0</v>
      </c>
      <c r="N12" s="107" t="str">
        <f t="shared" si="2"/>
        <v>0</v>
      </c>
      <c r="O12" s="107" t="str">
        <f t="shared" si="3"/>
        <v>0</v>
      </c>
    </row>
    <row r="13" spans="1:15" ht="30" customHeight="1" x14ac:dyDescent="0.2">
      <c r="A13" s="18"/>
      <c r="B13" s="16" t="s">
        <v>24</v>
      </c>
      <c r="C13" s="77" t="str">
        <f>IF(COUNTBLANK(別紙３!C190),"-",ROUND(別紙３!C190,0))</f>
        <v>-</v>
      </c>
      <c r="D13" s="78" t="str">
        <f>IF(COUNTBLANK(別紙３!D190),"-",ROUND(別紙３!D190,1))</f>
        <v>-</v>
      </c>
      <c r="E13" s="78" t="str">
        <f>IF(COUNTBLANK(別紙３!E190),"-",ROUND(別紙３!E190,1))</f>
        <v>-</v>
      </c>
      <c r="F13" s="79" t="str">
        <f>IF(COUNTBLANK(別紙３!F190),"-",ROUND(別紙３!F190,2))</f>
        <v>-</v>
      </c>
      <c r="G13" s="78" t="str">
        <f>IF(COUNTBLANK(別紙３!G190),"-",ROUND(別紙３!G190,1))</f>
        <v>-</v>
      </c>
      <c r="H13" s="78" t="str">
        <f>IF(COUNTBLANK(別紙３!H190),"-",ROUND(別紙３!H190,1))</f>
        <v>-</v>
      </c>
      <c r="I13" s="79" t="str">
        <f>IF(COUNTBLANK(別紙３!I190),"-",ROUND(別紙３!I190,2))</f>
        <v>-</v>
      </c>
      <c r="J13" s="52"/>
      <c r="K13" s="106"/>
      <c r="L13" s="107" t="str">
        <f t="shared" si="0"/>
        <v>0</v>
      </c>
      <c r="M13" s="107" t="str">
        <f t="shared" si="1"/>
        <v>0</v>
      </c>
      <c r="N13" s="107" t="str">
        <f t="shared" si="2"/>
        <v>0</v>
      </c>
      <c r="O13" s="107" t="str">
        <f t="shared" si="3"/>
        <v>0</v>
      </c>
    </row>
    <row r="14" spans="1:15" ht="30" customHeight="1" x14ac:dyDescent="0.2">
      <c r="A14" s="40">
        <f>EDATE(別紙３!A6,9)</f>
        <v>46388</v>
      </c>
      <c r="B14" s="16" t="s">
        <v>25</v>
      </c>
      <c r="C14" s="77" t="str">
        <f>IF(COUNTBLANK(別紙３!L190),"-",ROUND(別紙３!L190,0))</f>
        <v>-</v>
      </c>
      <c r="D14" s="78" t="str">
        <f>IF(COUNTBLANK(別紙３!M190),"-",ROUND(別紙３!M190,1))</f>
        <v>-</v>
      </c>
      <c r="E14" s="78" t="str">
        <f>IF(COUNTBLANK(別紙３!N190),"-",ROUND(別紙３!N190,1))</f>
        <v>-</v>
      </c>
      <c r="F14" s="79" t="str">
        <f>IF(COUNTBLANK(別紙３!O190),"-",ROUND(別紙３!O190,2))</f>
        <v>-</v>
      </c>
      <c r="G14" s="78" t="str">
        <f>IF(COUNTBLANK(別紙３!P190),"-",ROUND(別紙３!P190,1))</f>
        <v>-</v>
      </c>
      <c r="H14" s="78" t="str">
        <f>IF(COUNTBLANK(別紙３!Q190),"-",ROUND(別紙３!Q190,1))</f>
        <v>-</v>
      </c>
      <c r="I14" s="79" t="str">
        <f>IF(COUNTBLANK(別紙３!R190),"-",ROUND(別紙３!R190,2))</f>
        <v>-</v>
      </c>
      <c r="J14" s="52"/>
      <c r="K14" s="106"/>
      <c r="L14" s="107" t="str">
        <f t="shared" si="0"/>
        <v>0</v>
      </c>
      <c r="M14" s="107" t="str">
        <f t="shared" si="1"/>
        <v>0</v>
      </c>
      <c r="N14" s="107" t="str">
        <f t="shared" si="2"/>
        <v>0</v>
      </c>
      <c r="O14" s="107" t="str">
        <f t="shared" si="3"/>
        <v>0</v>
      </c>
    </row>
    <row r="15" spans="1:15" ht="30" customHeight="1" x14ac:dyDescent="0.2">
      <c r="A15" s="41"/>
      <c r="B15" s="16" t="s">
        <v>26</v>
      </c>
      <c r="C15" s="77" t="str">
        <f>IF(COUNTBLANK(別紙３!C228),"-",ROUND(別紙３!C228,0))</f>
        <v>-</v>
      </c>
      <c r="D15" s="78" t="str">
        <f>IF(COUNTBLANK(別紙３!D228),"-",ROUND(別紙３!D228,1))</f>
        <v>-</v>
      </c>
      <c r="E15" s="78" t="str">
        <f>IF(COUNTBLANK(別紙３!E228),"-",ROUND(別紙３!E228,1))</f>
        <v>-</v>
      </c>
      <c r="F15" s="79" t="str">
        <f>IF(COUNTBLANK(別紙３!F228),"-",ROUND(別紙３!F228,2))</f>
        <v>-</v>
      </c>
      <c r="G15" s="78" t="str">
        <f>IF(COUNTBLANK(別紙３!G228),"-",ROUND(別紙３!G228,1))</f>
        <v>-</v>
      </c>
      <c r="H15" s="78" t="str">
        <f>IF(COUNTBLANK(別紙３!H228),"-",ROUND(別紙３!H228,1))</f>
        <v>-</v>
      </c>
      <c r="I15" s="79" t="str">
        <f>IF(COUNTBLANK(別紙３!I228),"-",ROUND(別紙３!I228,2))</f>
        <v>-</v>
      </c>
      <c r="J15" s="52"/>
      <c r="K15" s="106"/>
      <c r="L15" s="107" t="str">
        <f t="shared" si="0"/>
        <v>0</v>
      </c>
      <c r="M15" s="107" t="str">
        <f t="shared" si="1"/>
        <v>0</v>
      </c>
      <c r="N15" s="107" t="str">
        <f t="shared" si="2"/>
        <v>0</v>
      </c>
      <c r="O15" s="107" t="str">
        <f t="shared" si="3"/>
        <v>0</v>
      </c>
    </row>
    <row r="16" spans="1:15" ht="30" customHeight="1" x14ac:dyDescent="0.2">
      <c r="A16" s="15"/>
      <c r="B16" s="16" t="s">
        <v>27</v>
      </c>
      <c r="C16" s="77" t="str">
        <f>IF(COUNTBLANK(別紙３!L228),"-",ROUND(別紙３!L228,0))</f>
        <v>-</v>
      </c>
      <c r="D16" s="78" t="str">
        <f>IF(COUNTBLANK(別紙３!M228),"-",ROUND(別紙３!M228,1))</f>
        <v>-</v>
      </c>
      <c r="E16" s="78" t="str">
        <f>IF(COUNTBLANK(別紙３!N228),"-",ROUND(別紙３!N228,1))</f>
        <v>-</v>
      </c>
      <c r="F16" s="79" t="str">
        <f>IF(COUNTBLANK(別紙３!O228),"-",ROUND(別紙３!O228,2))</f>
        <v>-</v>
      </c>
      <c r="G16" s="78" t="str">
        <f>IF(COUNTBLANK(別紙３!P228),"-",ROUND(別紙３!P228,1))</f>
        <v>-</v>
      </c>
      <c r="H16" s="78" t="str">
        <f>IF(COUNTBLANK(別紙３!Q228),"-",ROUND(別紙３!Q228,1))</f>
        <v>-</v>
      </c>
      <c r="I16" s="79" t="str">
        <f>IF(COUNTBLANK(別紙３!R228),"-",ROUND(別紙３!R228,2))</f>
        <v>-</v>
      </c>
      <c r="J16" s="52"/>
      <c r="K16" s="106"/>
      <c r="L16" s="107" t="str">
        <f>IF($C16="-","0",C16*$J16)</f>
        <v>0</v>
      </c>
      <c r="M16" s="107" t="str">
        <f t="shared" si="1"/>
        <v>0</v>
      </c>
      <c r="N16" s="107" t="str">
        <f t="shared" si="2"/>
        <v>0</v>
      </c>
      <c r="O16" s="107" t="str">
        <f t="shared" si="3"/>
        <v>0</v>
      </c>
    </row>
    <row r="17" spans="1:15" ht="30" customHeight="1" x14ac:dyDescent="0.2">
      <c r="A17" s="301" t="s">
        <v>28</v>
      </c>
      <c r="B17" s="302"/>
      <c r="C17" s="74">
        <f>SUM(C5:C16)</f>
        <v>0</v>
      </c>
      <c r="D17" s="75">
        <f t="shared" ref="D17:I17" si="4">SUM(D5:D16)</f>
        <v>0</v>
      </c>
      <c r="E17" s="75">
        <f t="shared" si="4"/>
        <v>0</v>
      </c>
      <c r="F17" s="76">
        <f t="shared" si="4"/>
        <v>0</v>
      </c>
      <c r="G17" s="75">
        <f t="shared" si="4"/>
        <v>0</v>
      </c>
      <c r="H17" s="75">
        <f t="shared" si="4"/>
        <v>0</v>
      </c>
      <c r="I17" s="76">
        <f t="shared" si="4"/>
        <v>0</v>
      </c>
      <c r="J17" s="19">
        <f>SUM(J5:J16)</f>
        <v>0</v>
      </c>
      <c r="K17" s="106"/>
      <c r="L17" s="107">
        <f>SUM(L5:L16)</f>
        <v>0</v>
      </c>
      <c r="M17" s="107">
        <f>SUM(M5:M16)</f>
        <v>0</v>
      </c>
      <c r="N17" s="107">
        <f>SUM(N5:N16)</f>
        <v>0</v>
      </c>
      <c r="O17" s="107">
        <f>SUM(O5:O16)</f>
        <v>0</v>
      </c>
    </row>
    <row r="18" spans="1:15" ht="30" customHeight="1" x14ac:dyDescent="0.2">
      <c r="A18" s="293" t="s">
        <v>29</v>
      </c>
      <c r="B18" s="294"/>
      <c r="C18" s="74" t="e">
        <f>L17/$J$17</f>
        <v>#DIV/0!</v>
      </c>
      <c r="D18" s="75" t="e">
        <f>M17/$J$17</f>
        <v>#DIV/0!</v>
      </c>
      <c r="E18" s="75" t="e">
        <f>N17/$J$17</f>
        <v>#DIV/0!</v>
      </c>
      <c r="F18" s="76" t="e">
        <f>O17/$J$17</f>
        <v>#DIV/0!</v>
      </c>
      <c r="G18" s="75" t="e">
        <f>AVERAGE(G5:G16)</f>
        <v>#DIV/0!</v>
      </c>
      <c r="H18" s="75" t="e">
        <f>AVERAGE(H5:H16)</f>
        <v>#DIV/0!</v>
      </c>
      <c r="I18" s="76" t="e">
        <f>AVERAGE(I5:I16)</f>
        <v>#DIV/0!</v>
      </c>
      <c r="J18" s="39"/>
    </row>
  </sheetData>
  <sheetProtection algorithmName="SHA-512" hashValue="t0XpGvI5vbagmrqTzC3pC2qtkzmFhaCFHNHsg+Rphk05dvSNhu3xEumEGTU2L18XUUp78+9sN0t1BBSIjL82Bw==" saltValue="ADPpCb2nxN+y3nZFqoSFrw==" spinCount="100000" sheet="1" objects="1" scenarios="1"/>
  <mergeCells count="6">
    <mergeCell ref="A18:B18"/>
    <mergeCell ref="A3:B4"/>
    <mergeCell ref="A2:J2"/>
    <mergeCell ref="D3:F3"/>
    <mergeCell ref="G3:I3"/>
    <mergeCell ref="A17:B17"/>
  </mergeCells>
  <phoneticPr fontId="2"/>
  <conditionalFormatting sqref="J5:J16">
    <cfRule type="cellIs" dxfId="13" priority="1" stopIfTrue="1" operator="equal">
      <formula>""</formula>
    </cfRule>
  </conditionalFormatting>
  <dataValidations count="1">
    <dataValidation type="whole" allowBlank="1" showInputMessage="1" showErrorMessage="1" error="0～31の稼働日数を整数で入力してください。" sqref="J5:J16" xr:uid="{00000000-0002-0000-0200-000000000000}">
      <formula1>0</formula1>
      <formula2>31</formula2>
    </dataValidation>
  </dataValidations>
  <pageMargins left="0.78740157480314965" right="0.78740157480314965" top="0.98425196850393704" bottom="0.78740157480314965" header="0.51181102362204722" footer="0.51181102362204722"/>
  <pageSetup paperSize="9" scale="96" orientation="landscape" r:id="rId1"/>
  <headerFooter alignWithMargins="0"/>
  <ignoredErrors>
    <ignoredError sqref="C17:I17"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99"/>
  </sheetPr>
  <dimension ref="A1:J20"/>
  <sheetViews>
    <sheetView view="pageBreakPreview" zoomScaleNormal="90" zoomScaleSheetLayoutView="100" workbookViewId="0">
      <selection activeCell="M15" sqref="M15"/>
    </sheetView>
  </sheetViews>
  <sheetFormatPr defaultColWidth="9" defaultRowHeight="14" x14ac:dyDescent="0.2"/>
  <cols>
    <col min="1" max="1" width="8.81640625" style="23" customWidth="1"/>
    <col min="2" max="2" width="9.453125" style="23" customWidth="1"/>
    <col min="3" max="3" width="18.6328125" style="23" customWidth="1"/>
    <col min="4" max="10" width="13.90625" style="23" customWidth="1"/>
    <col min="11" max="16384" width="9" style="23"/>
  </cols>
  <sheetData>
    <row r="1" spans="1:10" ht="27" customHeight="1" x14ac:dyDescent="0.2">
      <c r="J1" s="17" t="s">
        <v>51</v>
      </c>
    </row>
    <row r="2" spans="1:10" s="10" customFormat="1" ht="34.5" customHeight="1" x14ac:dyDescent="0.2">
      <c r="A2" s="303" t="s">
        <v>52</v>
      </c>
      <c r="B2" s="303"/>
      <c r="C2" s="303"/>
      <c r="D2" s="303"/>
    </row>
    <row r="3" spans="1:10" s="10" customFormat="1" ht="19.5" customHeight="1" x14ac:dyDescent="0.2">
      <c r="A3" s="304" t="s">
        <v>53</v>
      </c>
      <c r="B3" s="305"/>
      <c r="C3" s="25"/>
      <c r="D3" s="308" t="s">
        <v>54</v>
      </c>
      <c r="E3" s="309"/>
      <c r="F3" s="309"/>
      <c r="G3" s="309"/>
      <c r="H3" s="309"/>
      <c r="I3" s="310"/>
    </row>
    <row r="4" spans="1:10" s="10" customFormat="1" ht="19.5" customHeight="1" x14ac:dyDescent="0.2">
      <c r="A4" s="306"/>
      <c r="B4" s="307"/>
      <c r="C4" s="26"/>
      <c r="D4" s="27" t="s">
        <v>55</v>
      </c>
      <c r="E4" s="27"/>
      <c r="F4" s="28" t="s">
        <v>3</v>
      </c>
      <c r="G4" s="29"/>
      <c r="H4" s="27" t="s">
        <v>56</v>
      </c>
      <c r="I4" s="25"/>
    </row>
    <row r="5" spans="1:10" s="10" customFormat="1" ht="28.5" customHeight="1" x14ac:dyDescent="0.2">
      <c r="A5" s="306"/>
      <c r="B5" s="307"/>
      <c r="C5" s="30" t="s">
        <v>57</v>
      </c>
      <c r="D5" s="22"/>
      <c r="E5" s="31" t="s">
        <v>58</v>
      </c>
      <c r="F5" s="32"/>
      <c r="G5" s="33" t="s">
        <v>58</v>
      </c>
      <c r="H5" s="22"/>
      <c r="I5" s="33" t="s">
        <v>58</v>
      </c>
    </row>
    <row r="6" spans="1:10" ht="33.75" customHeight="1" x14ac:dyDescent="0.2">
      <c r="A6" s="311"/>
      <c r="B6" s="312"/>
      <c r="C6" s="71"/>
      <c r="D6" s="72"/>
      <c r="E6" s="72"/>
      <c r="F6" s="72"/>
      <c r="G6" s="72"/>
      <c r="H6" s="73"/>
      <c r="I6" s="73"/>
    </row>
    <row r="7" spans="1:10" ht="15" customHeight="1" x14ac:dyDescent="0.2"/>
    <row r="8" spans="1:10" ht="43.5" customHeight="1" x14ac:dyDescent="0.2">
      <c r="A8" s="313" t="s">
        <v>545</v>
      </c>
      <c r="B8" s="314"/>
      <c r="C8" s="314"/>
      <c r="D8" s="314"/>
      <c r="E8" s="314"/>
      <c r="F8" s="314"/>
      <c r="G8" s="314"/>
      <c r="H8" s="314"/>
      <c r="I8" s="314"/>
      <c r="J8" s="314"/>
    </row>
    <row r="9" spans="1:10" ht="34.5" customHeight="1" x14ac:dyDescent="0.2">
      <c r="A9" s="314" t="s">
        <v>59</v>
      </c>
      <c r="B9" s="314"/>
      <c r="C9" s="314"/>
      <c r="D9" s="314"/>
      <c r="E9" s="314"/>
      <c r="F9" s="314"/>
      <c r="G9" s="314"/>
      <c r="H9" s="314"/>
      <c r="I9" s="314"/>
      <c r="J9" s="314"/>
    </row>
    <row r="10" spans="1:10" ht="29.25" customHeight="1" x14ac:dyDescent="0.2"/>
    <row r="11" spans="1:10" ht="34.5" customHeight="1" x14ac:dyDescent="0.2">
      <c r="A11" s="299" t="s">
        <v>60</v>
      </c>
      <c r="B11" s="299"/>
      <c r="C11" s="299"/>
      <c r="D11" s="299"/>
    </row>
    <row r="12" spans="1:10" ht="20.25" customHeight="1" x14ac:dyDescent="0.2">
      <c r="A12" s="315" t="s">
        <v>61</v>
      </c>
      <c r="B12" s="315"/>
      <c r="C12" s="315" t="s">
        <v>62</v>
      </c>
      <c r="D12" s="317" t="s">
        <v>63</v>
      </c>
      <c r="E12" s="315" t="s">
        <v>55</v>
      </c>
      <c r="F12" s="315"/>
      <c r="G12" s="315" t="s">
        <v>34</v>
      </c>
      <c r="H12" s="315"/>
      <c r="I12" s="315" t="s">
        <v>35</v>
      </c>
      <c r="J12" s="315"/>
    </row>
    <row r="13" spans="1:10" ht="20.25" customHeight="1" x14ac:dyDescent="0.2">
      <c r="A13" s="315"/>
      <c r="B13" s="315"/>
      <c r="C13" s="315"/>
      <c r="D13" s="315"/>
      <c r="E13" s="34" t="s">
        <v>64</v>
      </c>
      <c r="F13" s="34" t="s">
        <v>65</v>
      </c>
      <c r="G13" s="34" t="s">
        <v>64</v>
      </c>
      <c r="H13" s="34" t="s">
        <v>65</v>
      </c>
      <c r="I13" s="34" t="s">
        <v>64</v>
      </c>
      <c r="J13" s="34" t="s">
        <v>65</v>
      </c>
    </row>
    <row r="14" spans="1:10" ht="33.75" customHeight="1" x14ac:dyDescent="0.2">
      <c r="A14" s="35" t="s">
        <v>66</v>
      </c>
      <c r="B14" s="34" t="s">
        <v>55</v>
      </c>
      <c r="C14" s="38" t="e">
        <f>INDEX(確認用!A5:A370,MATCH(MAX(確認用!D5:D370),確認用!D5:D370,0))</f>
        <v>#N/A</v>
      </c>
      <c r="D14" s="74" t="e">
        <f>ROUND(INDEX(確認用!C5:C370,MATCH(MAX(確認用!D5:D370),確認用!D5:D370,0)),0)</f>
        <v>#N/A</v>
      </c>
      <c r="E14" s="83" t="str">
        <f>IF(COUNTIF(確認用!D5:D370,MAX(確認用!D5:D370))=0,"-",ROUND(MAX(確認用!D5:D370),1))</f>
        <v>-</v>
      </c>
      <c r="F14" s="83" t="str">
        <f>IF(COUNTIF(確認用!D5:D370,MAX(確認用!D5:D370))=0,"-",ROUND(INDEX(確認用!G5:G370,MATCH(MAX(確認用!D5:D370),確認用!D5:D370,0)),1))</f>
        <v>-</v>
      </c>
      <c r="G14" s="83" t="e">
        <f>IF(ISTEXT(INDEX(確認用!E5:E370,MATCH(MAX(確認用!D5:D370),確認用!D5:D370,0))),"-",ROUND(INDEX(確認用!E5:E370,MATCH(MAX(確認用!D5:D370),確認用!D5:D370,0)),1))</f>
        <v>#N/A</v>
      </c>
      <c r="H14" s="83" t="e">
        <f>IF(INDEX(確認用!H5:H370,MATCH(MAX(確認用!D5:D370),確認用!D5:D370,0))="","-",ROUND(INDEX(確認用!H5:H370,MATCH(MAX(確認用!D5:D370),確認用!D5:D370,0)),1))</f>
        <v>#N/A</v>
      </c>
      <c r="I14" s="84" t="e">
        <f>IF(ISTEXT(INDEX(確認用!F5:F370,MATCH(MAX(確認用!D5:D370),確認用!D5:D370,0))),"-",ROUND(INDEX(確認用!F5:F370,MATCH(MAX(確認用!D5:D370),確認用!D5:D370,0)),2))</f>
        <v>#N/A</v>
      </c>
      <c r="J14" s="84" t="e">
        <f>IF(INDEX(確認用!I5:I370,MATCH(MAX(確認用!D5:D370),確認用!D5:D370,0))="","-",ROUND(INDEX(確認用!I5:I370,MATCH(MAX(確認用!D5:D370),確認用!D5:D370,0)),2))</f>
        <v>#N/A</v>
      </c>
    </row>
    <row r="15" spans="1:10" ht="33.75" customHeight="1" x14ac:dyDescent="0.2">
      <c r="A15" s="35" t="s">
        <v>67</v>
      </c>
      <c r="B15" s="34" t="s">
        <v>34</v>
      </c>
      <c r="C15" s="38" t="e">
        <f>INDEX(確認用!A5:A370,MATCH(MAX(確認用!E5:E370),確認用!E5:E370,0))</f>
        <v>#N/A</v>
      </c>
      <c r="D15" s="74" t="e">
        <f>ROUND(INDEX(確認用!C5:C370,MATCH(MAX(確認用!E5:E370),確認用!E5:E370,0)),0)</f>
        <v>#N/A</v>
      </c>
      <c r="E15" s="83" t="e">
        <f>IF(ISTEXT(INDEX(確認用!D5:D370,MATCH(MAX(確認用!E5:E370),確認用!E5:E370,0))),"-",ROUND(INDEX(確認用!D5:D370,MATCH(MAX(確認用!E5:E370),確認用!E5:E370,0)),1))</f>
        <v>#N/A</v>
      </c>
      <c r="F15" s="83" t="e">
        <f>IF(INDEX(確認用!G5:G370,MATCH(MAX(確認用!E5:E370),確認用!E5:E370,0))="","-",ROUND(INDEX(確認用!G5:G370,MATCH(MAX(確認用!E5:E370),確認用!E5:E370,0)),1))</f>
        <v>#N/A</v>
      </c>
      <c r="G15" s="83" t="str">
        <f>IF(COUNTIF(確認用!E5:E370,MAX(確認用!E5:E370))=0,"-",ROUND(MAX(確認用!E5:E370),1))</f>
        <v>-</v>
      </c>
      <c r="H15" s="83" t="str">
        <f>IF(COUNTIF(確認用!E5:E370,MAX(確認用!E5:E370))=0,"-",ROUND(INDEX(確認用!H5:H370,MATCH(MAX(確認用!E5:E370),確認用!E5:E370,0)),1))</f>
        <v>-</v>
      </c>
      <c r="I15" s="84" t="e">
        <f>IF(ISTEXT(INDEX(確認用!F5:F370,MATCH(MAX(確認用!E5:E370),確認用!E5:E370,0))),"-",ROUND(INDEX(確認用!F5:F370,MATCH(MAX(確認用!E5:E370),確認用!E5:E370,0)),2))</f>
        <v>#N/A</v>
      </c>
      <c r="J15" s="84" t="e">
        <f>IF(INDEX(確認用!I5:I370,MATCH(MAX(確認用!E5:E370),確認用!E5:E370,0))="","-",ROUND(INDEX(確認用!I5:I370,MATCH(MAX(確認用!E5:E370),確認用!E5:E370,0)),2))</f>
        <v>#N/A</v>
      </c>
    </row>
    <row r="16" spans="1:10" ht="33.75" customHeight="1" x14ac:dyDescent="0.2">
      <c r="A16" s="30" t="s">
        <v>68</v>
      </c>
      <c r="B16" s="34" t="s">
        <v>35</v>
      </c>
      <c r="C16" s="38" t="e">
        <f>INDEX(確認用!A5:A370,MATCH(MAX(確認用!F5:F370),確認用!F5:F370,0))</f>
        <v>#N/A</v>
      </c>
      <c r="D16" s="74" t="e">
        <f>ROUND(INDEX(確認用!C5:C370,MATCH(MAX(確認用!F5:F370),確認用!F5:F370,0)),0)</f>
        <v>#N/A</v>
      </c>
      <c r="E16" s="83" t="e">
        <f>IF(ISTEXT(INDEX(確認用!D5:D370,MATCH(MAX(確認用!F5:F370),確認用!F5:F370,0))),"-",ROUND(INDEX(確認用!D5:D370,MATCH(MAX(確認用!F5:F370),確認用!F5:F370,0)),1))</f>
        <v>#N/A</v>
      </c>
      <c r="F16" s="83" t="e">
        <f>IF(INDEX(確認用!G5:G370,MATCH(MAX(確認用!F5:F370),確認用!F5:F370,0))="","-",ROUND(INDEX(確認用!G5:G370,MATCH(MAX(確認用!F5:F370),確認用!F5:F370,0)),1))</f>
        <v>#N/A</v>
      </c>
      <c r="G16" s="83" t="e">
        <f>IF(ISTEXT(INDEX(確認用!E5:E370,MATCH(MAX(確認用!F5:F370),確認用!F5:F370,0))),"-",ROUND(INDEX(確認用!E5:E370,MATCH(MAX(確認用!F5:F370),確認用!F5:F370,0)),1))</f>
        <v>#N/A</v>
      </c>
      <c r="H16" s="83" t="e">
        <f>IF(INDEX(確認用!H5:H370,MATCH(MAX(確認用!F5:F370),確認用!F5:F370,0))="","-",ROUND(INDEX(確認用!H5:H370,MATCH(MAX(確認用!F5:F370),確認用!F5:F370,0)),1))</f>
        <v>#N/A</v>
      </c>
      <c r="I16" s="84" t="str">
        <f>IF(COUNTIF(確認用!F5:F370,MAX(確認用!F5:F370))=0,"-",ROUND(MAX(確認用!F5:F370),2))</f>
        <v>-</v>
      </c>
      <c r="J16" s="84" t="str">
        <f>IF(COUNTIF(確認用!F5:F370,MAX(確認用!F5:F370))=0,"-",ROUND(INDEX(確認用!I5:I370,MATCH(MAX(確認用!F5:F370),確認用!F5:F370,0)),2))</f>
        <v>-</v>
      </c>
    </row>
    <row r="17" spans="1:10" ht="33.75" customHeight="1" x14ac:dyDescent="0.2">
      <c r="A17" s="315" t="s">
        <v>69</v>
      </c>
      <c r="B17" s="315"/>
      <c r="C17" s="38">
        <f>INDEX(確認用!A5:A370,MATCH(MAX(確認用!C5:C370),確認用!C5:C370,0))</f>
        <v>46113</v>
      </c>
      <c r="D17" s="74">
        <f>ROUND(MAX(確認用!C5:C370),0)</f>
        <v>0</v>
      </c>
      <c r="E17" s="78" t="str">
        <f>IF(ISTEXT(INDEX(確認用!D5:D370,MATCH(MAX(確認用!C5:C370),確認用!C5:C370,0))),"-",ROUND(INDEX(確認用!D5:D370,MATCH(MAX(確認用!C5:C370),確認用!C5:C370,0)),1))</f>
        <v>-</v>
      </c>
      <c r="F17" s="78">
        <f>IF(INDEX(確認用!G5:G370,MATCH(MAX(確認用!C5:C370),確認用!C5:C370,0))="","-",ROUND(INDEX(確認用!G5:G370,MATCH(MAX(確認用!C5:C370),確認用!C5:C370,0)),1))</f>
        <v>0</v>
      </c>
      <c r="G17" s="78" t="str">
        <f>IF(ISTEXT(INDEX(確認用!E5:E370,MATCH(MAX(確認用!C5:C370),確認用!C5:C370,0))),"-",ROUND(INDEX(確認用!E5:E370,MATCH(MAX(確認用!C5:C370),確認用!C5:C370,0)),1))</f>
        <v>-</v>
      </c>
      <c r="H17" s="78">
        <f>IF(INDEX(確認用!H5:H370,MATCH(MAX(確認用!C5:C370),確認用!C5:C370,0))="","-",ROUND(INDEX(確認用!H5:H370,MATCH(MAX(確認用!C5:C370),確認用!C5:C370,0)),1))</f>
        <v>0</v>
      </c>
      <c r="I17" s="79" t="str">
        <f>IF(ISTEXT(INDEX(確認用!F5:F370,MATCH(MAX(確認用!C5:C370),確認用!C5:C370,0))),"-",ROUND(INDEX(確認用!F5:F370,MATCH(MAX(確認用!C5:C370),確認用!C5:C370,0)),2))</f>
        <v>-</v>
      </c>
      <c r="J17" s="79">
        <f>IF(INDEX(確認用!I5:I370,MATCH(MAX(確認用!C5:C370),確認用!C5:C370,0))="","-",ROUND(INDEX(確認用!I5:I370,MATCH(MAX(確認用!C5:C370),確認用!C5:C370,0)),2))</f>
        <v>0</v>
      </c>
    </row>
    <row r="18" spans="1:10" ht="15" customHeight="1" x14ac:dyDescent="0.2">
      <c r="A18" s="36"/>
      <c r="B18" s="36"/>
      <c r="C18" s="37"/>
      <c r="D18" s="24"/>
      <c r="E18" s="24"/>
      <c r="F18" s="24"/>
      <c r="G18" s="24"/>
      <c r="H18" s="24"/>
      <c r="I18" s="24"/>
      <c r="J18" s="24"/>
    </row>
    <row r="19" spans="1:10" ht="34.5" customHeight="1" x14ac:dyDescent="0.2">
      <c r="A19" s="313" t="s">
        <v>70</v>
      </c>
      <c r="B19" s="314"/>
      <c r="C19" s="314"/>
      <c r="D19" s="314"/>
      <c r="E19" s="314"/>
      <c r="F19" s="314"/>
      <c r="G19" s="314"/>
      <c r="H19" s="314"/>
      <c r="I19" s="314"/>
      <c r="J19" s="314"/>
    </row>
    <row r="20" spans="1:10" ht="18" customHeight="1" x14ac:dyDescent="0.2">
      <c r="A20" s="316"/>
      <c r="B20" s="316"/>
      <c r="C20" s="316"/>
      <c r="D20" s="316"/>
      <c r="E20" s="316"/>
      <c r="F20" s="316"/>
      <c r="G20" s="316"/>
      <c r="H20" s="316"/>
      <c r="I20" s="316"/>
      <c r="J20" s="316"/>
    </row>
  </sheetData>
  <sheetProtection algorithmName="SHA-512" hashValue="hnuANZpCP65wFr0E+KunjVpJTy6/5/mZLL4j047dw3lq46f4rISaw3YeN3s9DuY350hglN4feejZsbvk5/UjJg==" saltValue="IK0+BswQfJSb/uk1YK2+xw==" spinCount="100000" sheet="1" objects="1" scenarios="1"/>
  <mergeCells count="16">
    <mergeCell ref="A9:J9"/>
    <mergeCell ref="I12:J12"/>
    <mergeCell ref="A17:B17"/>
    <mergeCell ref="A19:J19"/>
    <mergeCell ref="A20:J20"/>
    <mergeCell ref="A11:D11"/>
    <mergeCell ref="A12:B13"/>
    <mergeCell ref="C12:C13"/>
    <mergeCell ref="D12:D13"/>
    <mergeCell ref="E12:F12"/>
    <mergeCell ref="G12:H12"/>
    <mergeCell ref="A2:D2"/>
    <mergeCell ref="A3:B5"/>
    <mergeCell ref="D3:I3"/>
    <mergeCell ref="A6:B6"/>
    <mergeCell ref="A8:J8"/>
  </mergeCells>
  <phoneticPr fontId="2"/>
  <conditionalFormatting sqref="A6:I6">
    <cfRule type="cellIs" dxfId="12" priority="1" stopIfTrue="1" operator="equal">
      <formula>""</formula>
    </cfRule>
  </conditionalFormatting>
  <pageMargins left="0.78740157480314965" right="0.59055118110236227" top="0.78740157480314965" bottom="0.59055118110236227" header="0.51181102362204722" footer="0.51181102362204722"/>
  <pageSetup paperSize="9" scale="9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99"/>
  </sheetPr>
  <dimension ref="A1:R228"/>
  <sheetViews>
    <sheetView view="pageBreakPreview" zoomScale="85" zoomScaleNormal="100" zoomScaleSheetLayoutView="85" workbookViewId="0">
      <selection activeCell="X8" sqref="X8"/>
    </sheetView>
  </sheetViews>
  <sheetFormatPr defaultColWidth="9" defaultRowHeight="12" x14ac:dyDescent="0.2"/>
  <cols>
    <col min="1" max="2" width="3.08984375" style="3" customWidth="1"/>
    <col min="3" max="3" width="11.90625" style="58" customWidth="1"/>
    <col min="4" max="5" width="9.36328125" style="62" customWidth="1"/>
    <col min="6" max="6" width="9.36328125" style="68" customWidth="1"/>
    <col min="7" max="8" width="6.1796875" style="62" customWidth="1"/>
    <col min="9" max="9" width="6.1796875" style="68" customWidth="1"/>
    <col min="10" max="11" width="3.08984375" style="3" customWidth="1"/>
    <col min="12" max="12" width="11.90625" style="58" customWidth="1"/>
    <col min="13" max="14" width="9.36328125" style="62" customWidth="1"/>
    <col min="15" max="15" width="9.36328125" style="68" customWidth="1"/>
    <col min="16" max="17" width="6.1796875" style="62" customWidth="1"/>
    <col min="18" max="18" width="6.1796875" style="68" customWidth="1"/>
    <col min="19" max="16384" width="9" style="2"/>
  </cols>
  <sheetData>
    <row r="1" spans="1:18" s="8" customFormat="1" ht="13.5" customHeight="1" x14ac:dyDescent="0.2">
      <c r="A1" s="6"/>
      <c r="B1" s="6"/>
      <c r="C1" s="53"/>
      <c r="D1" s="59"/>
      <c r="E1" s="59"/>
      <c r="F1" s="65"/>
      <c r="G1" s="59"/>
      <c r="H1" s="59"/>
      <c r="I1" s="65"/>
      <c r="J1" s="6"/>
      <c r="K1" s="6"/>
      <c r="L1" s="53"/>
      <c r="M1" s="59"/>
      <c r="N1" s="59"/>
      <c r="O1" s="65"/>
      <c r="P1" s="59"/>
      <c r="Q1" s="321" t="s">
        <v>37</v>
      </c>
      <c r="R1" s="321"/>
    </row>
    <row r="2" spans="1:18" s="8" customFormat="1" ht="13.5" customHeight="1" x14ac:dyDescent="0.2">
      <c r="A2" s="322" t="s">
        <v>40</v>
      </c>
      <c r="B2" s="322"/>
      <c r="C2" s="322"/>
      <c r="D2" s="322"/>
      <c r="E2" s="322"/>
      <c r="F2" s="322"/>
      <c r="G2" s="322"/>
      <c r="H2" s="322"/>
      <c r="I2" s="322"/>
      <c r="J2" s="6"/>
      <c r="K2" s="6"/>
      <c r="L2" s="53"/>
      <c r="M2" s="59"/>
      <c r="N2" s="59"/>
      <c r="O2" s="65"/>
      <c r="P2" s="59"/>
      <c r="Q2" s="59"/>
      <c r="R2" s="65"/>
    </row>
    <row r="3" spans="1:18" s="9" customFormat="1" ht="12.75" customHeight="1" x14ac:dyDescent="0.2">
      <c r="A3" s="323">
        <f>A6</f>
        <v>46113</v>
      </c>
      <c r="B3" s="324"/>
      <c r="C3" s="324"/>
      <c r="D3" s="324"/>
      <c r="E3" s="324"/>
      <c r="F3" s="324"/>
      <c r="G3" s="324"/>
      <c r="H3" s="324"/>
      <c r="I3" s="325"/>
      <c r="J3" s="323">
        <f>EDATE($A$3,1)</f>
        <v>46143</v>
      </c>
      <c r="K3" s="324"/>
      <c r="L3" s="324"/>
      <c r="M3" s="324"/>
      <c r="N3" s="324"/>
      <c r="O3" s="324"/>
      <c r="P3" s="324"/>
      <c r="Q3" s="324"/>
      <c r="R3" s="325"/>
    </row>
    <row r="4" spans="1:18" s="9" customFormat="1" ht="12.75" customHeight="1" x14ac:dyDescent="0.2">
      <c r="A4" s="320" t="s">
        <v>8</v>
      </c>
      <c r="B4" s="320" t="s">
        <v>9</v>
      </c>
      <c r="C4" s="54" t="s">
        <v>0</v>
      </c>
      <c r="D4" s="320" t="s">
        <v>2</v>
      </c>
      <c r="E4" s="320"/>
      <c r="F4" s="320"/>
      <c r="G4" s="320" t="s">
        <v>5</v>
      </c>
      <c r="H4" s="320"/>
      <c r="I4" s="320"/>
      <c r="J4" s="320" t="s">
        <v>8</v>
      </c>
      <c r="K4" s="320" t="s">
        <v>9</v>
      </c>
      <c r="L4" s="54" t="s">
        <v>0</v>
      </c>
      <c r="M4" s="320" t="s">
        <v>2</v>
      </c>
      <c r="N4" s="320"/>
      <c r="O4" s="320"/>
      <c r="P4" s="320" t="s">
        <v>5</v>
      </c>
      <c r="Q4" s="320"/>
      <c r="R4" s="320"/>
    </row>
    <row r="5" spans="1:18" s="9" customFormat="1" ht="12.75" customHeight="1" x14ac:dyDescent="0.2">
      <c r="A5" s="320"/>
      <c r="B5" s="320"/>
      <c r="C5" s="55" t="s">
        <v>1</v>
      </c>
      <c r="D5" s="60" t="s">
        <v>46</v>
      </c>
      <c r="E5" s="60" t="s">
        <v>3</v>
      </c>
      <c r="F5" s="66" t="s">
        <v>4</v>
      </c>
      <c r="G5" s="60" t="s">
        <v>46</v>
      </c>
      <c r="H5" s="60" t="s">
        <v>3</v>
      </c>
      <c r="I5" s="66" t="s">
        <v>4</v>
      </c>
      <c r="J5" s="320"/>
      <c r="K5" s="320"/>
      <c r="L5" s="55" t="s">
        <v>1</v>
      </c>
      <c r="M5" s="60" t="s">
        <v>47</v>
      </c>
      <c r="N5" s="60" t="s">
        <v>3</v>
      </c>
      <c r="O5" s="66" t="s">
        <v>4</v>
      </c>
      <c r="P5" s="60" t="s">
        <v>47</v>
      </c>
      <c r="Q5" s="60" t="s">
        <v>3</v>
      </c>
      <c r="R5" s="66" t="s">
        <v>4</v>
      </c>
    </row>
    <row r="6" spans="1:18" s="9" customFormat="1" ht="15" customHeight="1" x14ac:dyDescent="0.2">
      <c r="A6" s="20">
        <f>記入要領!B2</f>
        <v>46113</v>
      </c>
      <c r="B6" s="1" t="str">
        <f>TEXT(A6,"aaa")</f>
        <v>水</v>
      </c>
      <c r="C6" s="56"/>
      <c r="D6" s="61" t="str">
        <f>IF(COUNT($C6,G6)&lt;2,"",$C6*G6*0.001)</f>
        <v/>
      </c>
      <c r="E6" s="61" t="str">
        <f t="shared" ref="E6:E24" si="0">IF(COUNT($C6,H6)&lt;2,"",$C6*H6*0.001)</f>
        <v/>
      </c>
      <c r="F6" s="67" t="str">
        <f t="shared" ref="F6:F24" si="1">IF(COUNT($C6,I6)&lt;2,"",$C6*I6*0.001)</f>
        <v/>
      </c>
      <c r="G6" s="63"/>
      <c r="H6" s="63"/>
      <c r="I6" s="69"/>
      <c r="J6" s="20">
        <f>EDATE($A$6,1)</f>
        <v>46143</v>
      </c>
      <c r="K6" s="1" t="str">
        <f>TEXT(J6,"aaa")</f>
        <v>金</v>
      </c>
      <c r="L6" s="56"/>
      <c r="M6" s="61" t="str">
        <f t="shared" ref="M6:M13" si="2">IF(COUNT($L6,P6)&lt;2,"",$L6*P6*0.001)</f>
        <v/>
      </c>
      <c r="N6" s="61" t="str">
        <f t="shared" ref="N6:N35" si="3">IF(COUNT($L6,Q6)&lt;2,"",$L6*Q6*0.001)</f>
        <v/>
      </c>
      <c r="O6" s="67" t="str">
        <f>IF(COUNT($L6,R6)&lt;2,"",$L6*R6*0.001)</f>
        <v/>
      </c>
      <c r="P6" s="63"/>
      <c r="Q6" s="63"/>
      <c r="R6" s="69"/>
    </row>
    <row r="7" spans="1:18" s="9" customFormat="1" ht="15" customHeight="1" x14ac:dyDescent="0.2">
      <c r="A7" s="20">
        <f>A6+1</f>
        <v>46114</v>
      </c>
      <c r="B7" s="1" t="str">
        <f t="shared" ref="B7:B35" si="4">TEXT(A7,"aaa")</f>
        <v>木</v>
      </c>
      <c r="C7" s="56"/>
      <c r="D7" s="61" t="str">
        <f t="shared" ref="D7:D24" si="5">IF(COUNT($C7,G7)&lt;2,"",$C7*G7*0.001)</f>
        <v/>
      </c>
      <c r="E7" s="61" t="str">
        <f t="shared" si="0"/>
        <v/>
      </c>
      <c r="F7" s="67" t="str">
        <f t="shared" si="1"/>
        <v/>
      </c>
      <c r="G7" s="63"/>
      <c r="H7" s="63"/>
      <c r="I7" s="69"/>
      <c r="J7" s="20">
        <f>J6+1</f>
        <v>46144</v>
      </c>
      <c r="K7" s="1" t="str">
        <f t="shared" ref="K7:K36" si="6">TEXT(J7,"aaa")</f>
        <v>土</v>
      </c>
      <c r="L7" s="56"/>
      <c r="M7" s="61" t="str">
        <f t="shared" si="2"/>
        <v/>
      </c>
      <c r="N7" s="61" t="str">
        <f t="shared" si="3"/>
        <v/>
      </c>
      <c r="O7" s="67" t="str">
        <f t="shared" ref="O7:O34" si="7">IF(COUNT($L7,R7)&lt;2,"",$L7*R7*0.001)</f>
        <v/>
      </c>
      <c r="P7" s="63"/>
      <c r="Q7" s="63"/>
      <c r="R7" s="69"/>
    </row>
    <row r="8" spans="1:18" s="9" customFormat="1" ht="15" customHeight="1" x14ac:dyDescent="0.2">
      <c r="A8" s="20">
        <f t="shared" ref="A8:A35" si="8">A7+1</f>
        <v>46115</v>
      </c>
      <c r="B8" s="1" t="str">
        <f t="shared" si="4"/>
        <v>金</v>
      </c>
      <c r="C8" s="56"/>
      <c r="D8" s="61" t="str">
        <f t="shared" si="5"/>
        <v/>
      </c>
      <c r="E8" s="61" t="str">
        <f t="shared" si="0"/>
        <v/>
      </c>
      <c r="F8" s="67" t="str">
        <f t="shared" si="1"/>
        <v/>
      </c>
      <c r="G8" s="63"/>
      <c r="H8" s="63"/>
      <c r="I8" s="69"/>
      <c r="J8" s="20">
        <f t="shared" ref="J8:J36" si="9">J7+1</f>
        <v>46145</v>
      </c>
      <c r="K8" s="1" t="str">
        <f t="shared" si="6"/>
        <v>日</v>
      </c>
      <c r="L8" s="56"/>
      <c r="M8" s="61" t="str">
        <f t="shared" si="2"/>
        <v/>
      </c>
      <c r="N8" s="61" t="str">
        <f t="shared" si="3"/>
        <v/>
      </c>
      <c r="O8" s="67" t="str">
        <f t="shared" si="7"/>
        <v/>
      </c>
      <c r="P8" s="63"/>
      <c r="Q8" s="63"/>
      <c r="R8" s="69"/>
    </row>
    <row r="9" spans="1:18" s="9" customFormat="1" ht="15" customHeight="1" x14ac:dyDescent="0.2">
      <c r="A9" s="20">
        <f t="shared" si="8"/>
        <v>46116</v>
      </c>
      <c r="B9" s="1" t="str">
        <f t="shared" si="4"/>
        <v>土</v>
      </c>
      <c r="C9" s="56"/>
      <c r="D9" s="61" t="str">
        <f t="shared" si="5"/>
        <v/>
      </c>
      <c r="E9" s="61" t="str">
        <f t="shared" si="0"/>
        <v/>
      </c>
      <c r="F9" s="67" t="str">
        <f t="shared" si="1"/>
        <v/>
      </c>
      <c r="G9" s="63"/>
      <c r="H9" s="63"/>
      <c r="I9" s="69"/>
      <c r="J9" s="20">
        <f t="shared" si="9"/>
        <v>46146</v>
      </c>
      <c r="K9" s="1" t="str">
        <f t="shared" si="6"/>
        <v>月</v>
      </c>
      <c r="L9" s="56"/>
      <c r="M9" s="61" t="str">
        <f t="shared" si="2"/>
        <v/>
      </c>
      <c r="N9" s="61" t="str">
        <f t="shared" si="3"/>
        <v/>
      </c>
      <c r="O9" s="67" t="str">
        <f t="shared" si="7"/>
        <v/>
      </c>
      <c r="P9" s="63"/>
      <c r="Q9" s="63"/>
      <c r="R9" s="69"/>
    </row>
    <row r="10" spans="1:18" s="9" customFormat="1" ht="15" customHeight="1" x14ac:dyDescent="0.2">
      <c r="A10" s="20">
        <f t="shared" si="8"/>
        <v>46117</v>
      </c>
      <c r="B10" s="1" t="str">
        <f t="shared" si="4"/>
        <v>日</v>
      </c>
      <c r="C10" s="56"/>
      <c r="D10" s="61" t="str">
        <f t="shared" si="5"/>
        <v/>
      </c>
      <c r="E10" s="61" t="str">
        <f t="shared" si="0"/>
        <v/>
      </c>
      <c r="F10" s="67" t="str">
        <f t="shared" si="1"/>
        <v/>
      </c>
      <c r="G10" s="63"/>
      <c r="H10" s="63"/>
      <c r="I10" s="69"/>
      <c r="J10" s="20">
        <f t="shared" si="9"/>
        <v>46147</v>
      </c>
      <c r="K10" s="1" t="str">
        <f t="shared" si="6"/>
        <v>火</v>
      </c>
      <c r="L10" s="56"/>
      <c r="M10" s="61" t="str">
        <f t="shared" si="2"/>
        <v/>
      </c>
      <c r="N10" s="61" t="str">
        <f t="shared" si="3"/>
        <v/>
      </c>
      <c r="O10" s="67" t="str">
        <f t="shared" si="7"/>
        <v/>
      </c>
      <c r="P10" s="63"/>
      <c r="Q10" s="63"/>
      <c r="R10" s="69"/>
    </row>
    <row r="11" spans="1:18" s="9" customFormat="1" ht="15" customHeight="1" x14ac:dyDescent="0.2">
      <c r="A11" s="20">
        <f t="shared" si="8"/>
        <v>46118</v>
      </c>
      <c r="B11" s="1" t="str">
        <f t="shared" si="4"/>
        <v>月</v>
      </c>
      <c r="C11" s="56"/>
      <c r="D11" s="61" t="str">
        <f t="shared" si="5"/>
        <v/>
      </c>
      <c r="E11" s="61" t="str">
        <f t="shared" si="0"/>
        <v/>
      </c>
      <c r="F11" s="67" t="str">
        <f t="shared" si="1"/>
        <v/>
      </c>
      <c r="G11" s="63"/>
      <c r="H11" s="63"/>
      <c r="I11" s="69"/>
      <c r="J11" s="20">
        <f t="shared" si="9"/>
        <v>46148</v>
      </c>
      <c r="K11" s="1" t="str">
        <f t="shared" si="6"/>
        <v>水</v>
      </c>
      <c r="L11" s="56"/>
      <c r="M11" s="61" t="str">
        <f t="shared" si="2"/>
        <v/>
      </c>
      <c r="N11" s="61" t="str">
        <f t="shared" si="3"/>
        <v/>
      </c>
      <c r="O11" s="67" t="str">
        <f t="shared" si="7"/>
        <v/>
      </c>
      <c r="P11" s="63"/>
      <c r="Q11" s="63"/>
      <c r="R11" s="69"/>
    </row>
    <row r="12" spans="1:18" s="9" customFormat="1" ht="15" customHeight="1" x14ac:dyDescent="0.2">
      <c r="A12" s="20">
        <f t="shared" si="8"/>
        <v>46119</v>
      </c>
      <c r="B12" s="1" t="str">
        <f t="shared" si="4"/>
        <v>火</v>
      </c>
      <c r="C12" s="56"/>
      <c r="D12" s="61" t="str">
        <f t="shared" si="5"/>
        <v/>
      </c>
      <c r="E12" s="61" t="str">
        <f t="shared" si="0"/>
        <v/>
      </c>
      <c r="F12" s="67" t="str">
        <f t="shared" si="1"/>
        <v/>
      </c>
      <c r="G12" s="63"/>
      <c r="H12" s="63"/>
      <c r="I12" s="69"/>
      <c r="J12" s="20">
        <f t="shared" si="9"/>
        <v>46149</v>
      </c>
      <c r="K12" s="1" t="str">
        <f t="shared" si="6"/>
        <v>木</v>
      </c>
      <c r="L12" s="56"/>
      <c r="M12" s="61" t="str">
        <f t="shared" si="2"/>
        <v/>
      </c>
      <c r="N12" s="61" t="str">
        <f t="shared" si="3"/>
        <v/>
      </c>
      <c r="O12" s="67" t="str">
        <f t="shared" si="7"/>
        <v/>
      </c>
      <c r="P12" s="63"/>
      <c r="Q12" s="63"/>
      <c r="R12" s="69"/>
    </row>
    <row r="13" spans="1:18" s="9" customFormat="1" ht="15" customHeight="1" x14ac:dyDescent="0.2">
      <c r="A13" s="20">
        <f t="shared" si="8"/>
        <v>46120</v>
      </c>
      <c r="B13" s="1" t="str">
        <f t="shared" si="4"/>
        <v>水</v>
      </c>
      <c r="C13" s="56"/>
      <c r="D13" s="61" t="str">
        <f t="shared" si="5"/>
        <v/>
      </c>
      <c r="E13" s="61" t="str">
        <f t="shared" si="0"/>
        <v/>
      </c>
      <c r="F13" s="67" t="str">
        <f t="shared" si="1"/>
        <v/>
      </c>
      <c r="G13" s="63"/>
      <c r="H13" s="63"/>
      <c r="I13" s="69"/>
      <c r="J13" s="20">
        <f t="shared" si="9"/>
        <v>46150</v>
      </c>
      <c r="K13" s="1" t="str">
        <f t="shared" si="6"/>
        <v>金</v>
      </c>
      <c r="L13" s="56"/>
      <c r="M13" s="61" t="str">
        <f t="shared" si="2"/>
        <v/>
      </c>
      <c r="N13" s="61" t="str">
        <f t="shared" si="3"/>
        <v/>
      </c>
      <c r="O13" s="67" t="str">
        <f t="shared" si="7"/>
        <v/>
      </c>
      <c r="P13" s="63"/>
      <c r="Q13" s="63"/>
      <c r="R13" s="69"/>
    </row>
    <row r="14" spans="1:18" s="9" customFormat="1" ht="15" customHeight="1" x14ac:dyDescent="0.2">
      <c r="A14" s="20">
        <f t="shared" si="8"/>
        <v>46121</v>
      </c>
      <c r="B14" s="1" t="str">
        <f t="shared" si="4"/>
        <v>木</v>
      </c>
      <c r="C14" s="56"/>
      <c r="D14" s="61" t="str">
        <f t="shared" si="5"/>
        <v/>
      </c>
      <c r="E14" s="61" t="str">
        <f t="shared" si="0"/>
        <v/>
      </c>
      <c r="F14" s="67" t="str">
        <f t="shared" si="1"/>
        <v/>
      </c>
      <c r="G14" s="63"/>
      <c r="H14" s="63"/>
      <c r="I14" s="69"/>
      <c r="J14" s="20">
        <f t="shared" si="9"/>
        <v>46151</v>
      </c>
      <c r="K14" s="1" t="str">
        <f t="shared" si="6"/>
        <v>土</v>
      </c>
      <c r="L14" s="56"/>
      <c r="M14" s="61" t="str">
        <f t="shared" ref="M14:M35" si="10">IF(COUNT($L14,P14)&lt;2,"",$L14*P14*0.001)</f>
        <v/>
      </c>
      <c r="N14" s="61" t="str">
        <f t="shared" si="3"/>
        <v/>
      </c>
      <c r="O14" s="67" t="str">
        <f t="shared" si="7"/>
        <v/>
      </c>
      <c r="P14" s="63"/>
      <c r="Q14" s="63"/>
      <c r="R14" s="69"/>
    </row>
    <row r="15" spans="1:18" s="9" customFormat="1" ht="15" customHeight="1" x14ac:dyDescent="0.2">
      <c r="A15" s="20">
        <f t="shared" si="8"/>
        <v>46122</v>
      </c>
      <c r="B15" s="1" t="str">
        <f t="shared" si="4"/>
        <v>金</v>
      </c>
      <c r="C15" s="56"/>
      <c r="D15" s="61" t="str">
        <f t="shared" si="5"/>
        <v/>
      </c>
      <c r="E15" s="61" t="str">
        <f t="shared" si="0"/>
        <v/>
      </c>
      <c r="F15" s="67" t="str">
        <f t="shared" si="1"/>
        <v/>
      </c>
      <c r="G15" s="63"/>
      <c r="H15" s="63"/>
      <c r="I15" s="69"/>
      <c r="J15" s="20">
        <f t="shared" si="9"/>
        <v>46152</v>
      </c>
      <c r="K15" s="1" t="str">
        <f t="shared" si="6"/>
        <v>日</v>
      </c>
      <c r="L15" s="56"/>
      <c r="M15" s="61" t="str">
        <f t="shared" si="10"/>
        <v/>
      </c>
      <c r="N15" s="61" t="str">
        <f t="shared" si="3"/>
        <v/>
      </c>
      <c r="O15" s="67" t="str">
        <f t="shared" si="7"/>
        <v/>
      </c>
      <c r="P15" s="63"/>
      <c r="Q15" s="63"/>
      <c r="R15" s="69"/>
    </row>
    <row r="16" spans="1:18" s="9" customFormat="1" ht="15" customHeight="1" x14ac:dyDescent="0.2">
      <c r="A16" s="20">
        <f t="shared" si="8"/>
        <v>46123</v>
      </c>
      <c r="B16" s="1" t="str">
        <f t="shared" si="4"/>
        <v>土</v>
      </c>
      <c r="C16" s="56"/>
      <c r="D16" s="61" t="str">
        <f t="shared" si="5"/>
        <v/>
      </c>
      <c r="E16" s="61" t="str">
        <f t="shared" si="0"/>
        <v/>
      </c>
      <c r="F16" s="67" t="str">
        <f t="shared" si="1"/>
        <v/>
      </c>
      <c r="G16" s="63"/>
      <c r="H16" s="63"/>
      <c r="I16" s="69"/>
      <c r="J16" s="20">
        <f t="shared" si="9"/>
        <v>46153</v>
      </c>
      <c r="K16" s="1" t="str">
        <f t="shared" si="6"/>
        <v>月</v>
      </c>
      <c r="L16" s="56"/>
      <c r="M16" s="61" t="str">
        <f t="shared" si="10"/>
        <v/>
      </c>
      <c r="N16" s="61" t="str">
        <f t="shared" si="3"/>
        <v/>
      </c>
      <c r="O16" s="67" t="str">
        <f t="shared" si="7"/>
        <v/>
      </c>
      <c r="P16" s="63"/>
      <c r="Q16" s="63"/>
      <c r="R16" s="69"/>
    </row>
    <row r="17" spans="1:18" s="9" customFormat="1" ht="15" customHeight="1" x14ac:dyDescent="0.2">
      <c r="A17" s="20">
        <f t="shared" si="8"/>
        <v>46124</v>
      </c>
      <c r="B17" s="1" t="str">
        <f t="shared" si="4"/>
        <v>日</v>
      </c>
      <c r="C17" s="56"/>
      <c r="D17" s="61" t="str">
        <f t="shared" si="5"/>
        <v/>
      </c>
      <c r="E17" s="61" t="str">
        <f t="shared" si="0"/>
        <v/>
      </c>
      <c r="F17" s="67" t="str">
        <f t="shared" si="1"/>
        <v/>
      </c>
      <c r="G17" s="63"/>
      <c r="H17" s="63"/>
      <c r="I17" s="69"/>
      <c r="J17" s="20">
        <f t="shared" si="9"/>
        <v>46154</v>
      </c>
      <c r="K17" s="1" t="str">
        <f t="shared" si="6"/>
        <v>火</v>
      </c>
      <c r="L17" s="56"/>
      <c r="M17" s="61" t="str">
        <f t="shared" si="10"/>
        <v/>
      </c>
      <c r="N17" s="61" t="str">
        <f t="shared" si="3"/>
        <v/>
      </c>
      <c r="O17" s="67" t="str">
        <f t="shared" si="7"/>
        <v/>
      </c>
      <c r="P17" s="63"/>
      <c r="Q17" s="63"/>
      <c r="R17" s="69"/>
    </row>
    <row r="18" spans="1:18" s="9" customFormat="1" ht="15" customHeight="1" x14ac:dyDescent="0.2">
      <c r="A18" s="20">
        <f t="shared" si="8"/>
        <v>46125</v>
      </c>
      <c r="B18" s="1" t="str">
        <f t="shared" si="4"/>
        <v>月</v>
      </c>
      <c r="C18" s="56"/>
      <c r="D18" s="61" t="str">
        <f t="shared" si="5"/>
        <v/>
      </c>
      <c r="E18" s="61" t="str">
        <f t="shared" si="0"/>
        <v/>
      </c>
      <c r="F18" s="67" t="str">
        <f t="shared" si="1"/>
        <v/>
      </c>
      <c r="G18" s="63"/>
      <c r="H18" s="63"/>
      <c r="I18" s="69"/>
      <c r="J18" s="20">
        <f t="shared" si="9"/>
        <v>46155</v>
      </c>
      <c r="K18" s="1" t="str">
        <f t="shared" si="6"/>
        <v>水</v>
      </c>
      <c r="L18" s="56"/>
      <c r="M18" s="61" t="str">
        <f t="shared" si="10"/>
        <v/>
      </c>
      <c r="N18" s="61" t="str">
        <f t="shared" si="3"/>
        <v/>
      </c>
      <c r="O18" s="67" t="str">
        <f t="shared" si="7"/>
        <v/>
      </c>
      <c r="P18" s="63"/>
      <c r="Q18" s="63"/>
      <c r="R18" s="69"/>
    </row>
    <row r="19" spans="1:18" s="9" customFormat="1" ht="15" customHeight="1" x14ac:dyDescent="0.2">
      <c r="A19" s="20">
        <f t="shared" si="8"/>
        <v>46126</v>
      </c>
      <c r="B19" s="1" t="str">
        <f t="shared" si="4"/>
        <v>火</v>
      </c>
      <c r="C19" s="56"/>
      <c r="D19" s="61" t="str">
        <f t="shared" si="5"/>
        <v/>
      </c>
      <c r="E19" s="61" t="str">
        <f t="shared" si="0"/>
        <v/>
      </c>
      <c r="F19" s="67" t="str">
        <f t="shared" si="1"/>
        <v/>
      </c>
      <c r="G19" s="63"/>
      <c r="H19" s="63"/>
      <c r="I19" s="69"/>
      <c r="J19" s="20">
        <f t="shared" si="9"/>
        <v>46156</v>
      </c>
      <c r="K19" s="1" t="str">
        <f t="shared" si="6"/>
        <v>木</v>
      </c>
      <c r="L19" s="56"/>
      <c r="M19" s="61" t="str">
        <f t="shared" si="10"/>
        <v/>
      </c>
      <c r="N19" s="61" t="str">
        <f t="shared" si="3"/>
        <v/>
      </c>
      <c r="O19" s="67" t="str">
        <f t="shared" si="7"/>
        <v/>
      </c>
      <c r="P19" s="63"/>
      <c r="Q19" s="63"/>
      <c r="R19" s="69"/>
    </row>
    <row r="20" spans="1:18" s="9" customFormat="1" ht="15" customHeight="1" x14ac:dyDescent="0.2">
      <c r="A20" s="20">
        <f t="shared" si="8"/>
        <v>46127</v>
      </c>
      <c r="B20" s="1" t="str">
        <f t="shared" si="4"/>
        <v>水</v>
      </c>
      <c r="C20" s="56"/>
      <c r="D20" s="61" t="str">
        <f t="shared" si="5"/>
        <v/>
      </c>
      <c r="E20" s="61" t="str">
        <f t="shared" si="0"/>
        <v/>
      </c>
      <c r="F20" s="67" t="str">
        <f t="shared" si="1"/>
        <v/>
      </c>
      <c r="G20" s="63"/>
      <c r="H20" s="63"/>
      <c r="I20" s="69"/>
      <c r="J20" s="20">
        <f t="shared" si="9"/>
        <v>46157</v>
      </c>
      <c r="K20" s="1" t="str">
        <f t="shared" si="6"/>
        <v>金</v>
      </c>
      <c r="L20" s="56"/>
      <c r="M20" s="61" t="str">
        <f t="shared" si="10"/>
        <v/>
      </c>
      <c r="N20" s="61" t="str">
        <f t="shared" si="3"/>
        <v/>
      </c>
      <c r="O20" s="67" t="str">
        <f t="shared" si="7"/>
        <v/>
      </c>
      <c r="P20" s="63"/>
      <c r="Q20" s="63"/>
      <c r="R20" s="69"/>
    </row>
    <row r="21" spans="1:18" s="9" customFormat="1" ht="15" customHeight="1" x14ac:dyDescent="0.2">
      <c r="A21" s="20">
        <f t="shared" si="8"/>
        <v>46128</v>
      </c>
      <c r="B21" s="1" t="str">
        <f t="shared" si="4"/>
        <v>木</v>
      </c>
      <c r="C21" s="56"/>
      <c r="D21" s="61" t="str">
        <f t="shared" si="5"/>
        <v/>
      </c>
      <c r="E21" s="61" t="str">
        <f t="shared" si="0"/>
        <v/>
      </c>
      <c r="F21" s="67" t="str">
        <f t="shared" si="1"/>
        <v/>
      </c>
      <c r="G21" s="63"/>
      <c r="H21" s="63"/>
      <c r="I21" s="69"/>
      <c r="J21" s="20">
        <f t="shared" si="9"/>
        <v>46158</v>
      </c>
      <c r="K21" s="1" t="str">
        <f t="shared" si="6"/>
        <v>土</v>
      </c>
      <c r="L21" s="56"/>
      <c r="M21" s="61" t="str">
        <f t="shared" si="10"/>
        <v/>
      </c>
      <c r="N21" s="61" t="str">
        <f t="shared" si="3"/>
        <v/>
      </c>
      <c r="O21" s="67" t="str">
        <f t="shared" si="7"/>
        <v/>
      </c>
      <c r="P21" s="63"/>
      <c r="Q21" s="63"/>
      <c r="R21" s="69"/>
    </row>
    <row r="22" spans="1:18" s="9" customFormat="1" ht="15" customHeight="1" x14ac:dyDescent="0.2">
      <c r="A22" s="20">
        <f t="shared" si="8"/>
        <v>46129</v>
      </c>
      <c r="B22" s="1" t="str">
        <f t="shared" si="4"/>
        <v>金</v>
      </c>
      <c r="C22" s="56"/>
      <c r="D22" s="61" t="str">
        <f t="shared" si="5"/>
        <v/>
      </c>
      <c r="E22" s="61" t="str">
        <f t="shared" si="0"/>
        <v/>
      </c>
      <c r="F22" s="67" t="str">
        <f t="shared" si="1"/>
        <v/>
      </c>
      <c r="G22" s="63"/>
      <c r="H22" s="63"/>
      <c r="I22" s="69"/>
      <c r="J22" s="20">
        <f t="shared" si="9"/>
        <v>46159</v>
      </c>
      <c r="K22" s="1" t="str">
        <f t="shared" si="6"/>
        <v>日</v>
      </c>
      <c r="L22" s="56"/>
      <c r="M22" s="61" t="str">
        <f t="shared" si="10"/>
        <v/>
      </c>
      <c r="N22" s="61" t="str">
        <f t="shared" si="3"/>
        <v/>
      </c>
      <c r="O22" s="67" t="str">
        <f t="shared" si="7"/>
        <v/>
      </c>
      <c r="P22" s="63"/>
      <c r="Q22" s="63"/>
      <c r="R22" s="69"/>
    </row>
    <row r="23" spans="1:18" s="9" customFormat="1" ht="15" customHeight="1" x14ac:dyDescent="0.2">
      <c r="A23" s="20">
        <f t="shared" si="8"/>
        <v>46130</v>
      </c>
      <c r="B23" s="1" t="str">
        <f t="shared" si="4"/>
        <v>土</v>
      </c>
      <c r="C23" s="56"/>
      <c r="D23" s="61" t="str">
        <f t="shared" si="5"/>
        <v/>
      </c>
      <c r="E23" s="61" t="str">
        <f t="shared" si="0"/>
        <v/>
      </c>
      <c r="F23" s="67" t="str">
        <f t="shared" si="1"/>
        <v/>
      </c>
      <c r="G23" s="63"/>
      <c r="H23" s="63"/>
      <c r="I23" s="69"/>
      <c r="J23" s="20">
        <f t="shared" si="9"/>
        <v>46160</v>
      </c>
      <c r="K23" s="1" t="str">
        <f t="shared" si="6"/>
        <v>月</v>
      </c>
      <c r="L23" s="56"/>
      <c r="M23" s="61" t="str">
        <f t="shared" si="10"/>
        <v/>
      </c>
      <c r="N23" s="61" t="str">
        <f t="shared" si="3"/>
        <v/>
      </c>
      <c r="O23" s="67" t="str">
        <f t="shared" si="7"/>
        <v/>
      </c>
      <c r="P23" s="63"/>
      <c r="Q23" s="63"/>
      <c r="R23" s="69"/>
    </row>
    <row r="24" spans="1:18" s="9" customFormat="1" ht="15" customHeight="1" x14ac:dyDescent="0.2">
      <c r="A24" s="20">
        <f t="shared" si="8"/>
        <v>46131</v>
      </c>
      <c r="B24" s="1" t="str">
        <f t="shared" si="4"/>
        <v>日</v>
      </c>
      <c r="C24" s="56"/>
      <c r="D24" s="61" t="str">
        <f t="shared" si="5"/>
        <v/>
      </c>
      <c r="E24" s="61" t="str">
        <f t="shared" si="0"/>
        <v/>
      </c>
      <c r="F24" s="67" t="str">
        <f t="shared" si="1"/>
        <v/>
      </c>
      <c r="G24" s="63"/>
      <c r="H24" s="63"/>
      <c r="I24" s="69"/>
      <c r="J24" s="20">
        <f t="shared" si="9"/>
        <v>46161</v>
      </c>
      <c r="K24" s="1" t="str">
        <f t="shared" si="6"/>
        <v>火</v>
      </c>
      <c r="L24" s="56"/>
      <c r="M24" s="61" t="str">
        <f t="shared" si="10"/>
        <v/>
      </c>
      <c r="N24" s="61" t="str">
        <f t="shared" si="3"/>
        <v/>
      </c>
      <c r="O24" s="67" t="str">
        <f t="shared" si="7"/>
        <v/>
      </c>
      <c r="P24" s="63"/>
      <c r="Q24" s="63"/>
      <c r="R24" s="69"/>
    </row>
    <row r="25" spans="1:18" s="9" customFormat="1" ht="15" customHeight="1" x14ac:dyDescent="0.2">
      <c r="A25" s="20">
        <f t="shared" si="8"/>
        <v>46132</v>
      </c>
      <c r="B25" s="1" t="str">
        <f t="shared" si="4"/>
        <v>月</v>
      </c>
      <c r="C25" s="56"/>
      <c r="D25" s="61" t="str">
        <f>IF(COUNT($C25,G25)&lt;2,"",$C25*G25*0.001)</f>
        <v/>
      </c>
      <c r="E25" s="61" t="str">
        <f>IF(COUNT($C25,H25)&lt;2,"",$C25*H25*0.001)</f>
        <v/>
      </c>
      <c r="F25" s="67" t="str">
        <f>IF(COUNT($C25,I25)&lt;2,"",$C25*I25*0.001)</f>
        <v/>
      </c>
      <c r="G25" s="63"/>
      <c r="H25" s="63"/>
      <c r="I25" s="69"/>
      <c r="J25" s="20">
        <f t="shared" si="9"/>
        <v>46162</v>
      </c>
      <c r="K25" s="1" t="str">
        <f t="shared" si="6"/>
        <v>水</v>
      </c>
      <c r="L25" s="56"/>
      <c r="M25" s="61" t="str">
        <f t="shared" si="10"/>
        <v/>
      </c>
      <c r="N25" s="61" t="str">
        <f t="shared" si="3"/>
        <v/>
      </c>
      <c r="O25" s="67" t="str">
        <f t="shared" si="7"/>
        <v/>
      </c>
      <c r="P25" s="63"/>
      <c r="Q25" s="63"/>
      <c r="R25" s="69"/>
    </row>
    <row r="26" spans="1:18" s="9" customFormat="1" ht="15" customHeight="1" x14ac:dyDescent="0.2">
      <c r="A26" s="20">
        <f t="shared" si="8"/>
        <v>46133</v>
      </c>
      <c r="B26" s="1" t="str">
        <f t="shared" si="4"/>
        <v>火</v>
      </c>
      <c r="C26" s="56"/>
      <c r="D26" s="61" t="str">
        <f t="shared" ref="D26:D35" si="11">IF(COUNT($C26,G26)&lt;2,"",$C26*G26*0.001)</f>
        <v/>
      </c>
      <c r="E26" s="61" t="str">
        <f t="shared" ref="E26:E35" si="12">IF(COUNT($C26,H26)&lt;2,"",$C26*H26*0.001)</f>
        <v/>
      </c>
      <c r="F26" s="67" t="str">
        <f t="shared" ref="F26:F35" si="13">IF(COUNT($C26,I26)&lt;2,"",$C26*I26*0.001)</f>
        <v/>
      </c>
      <c r="G26" s="63"/>
      <c r="H26" s="63"/>
      <c r="I26" s="69"/>
      <c r="J26" s="20">
        <f t="shared" si="9"/>
        <v>46163</v>
      </c>
      <c r="K26" s="1" t="str">
        <f t="shared" si="6"/>
        <v>木</v>
      </c>
      <c r="L26" s="56"/>
      <c r="M26" s="61" t="str">
        <f t="shared" si="10"/>
        <v/>
      </c>
      <c r="N26" s="61" t="str">
        <f t="shared" si="3"/>
        <v/>
      </c>
      <c r="O26" s="67" t="str">
        <f t="shared" si="7"/>
        <v/>
      </c>
      <c r="P26" s="63"/>
      <c r="Q26" s="63"/>
      <c r="R26" s="69"/>
    </row>
    <row r="27" spans="1:18" s="9" customFormat="1" ht="15" customHeight="1" x14ac:dyDescent="0.2">
      <c r="A27" s="20">
        <f t="shared" si="8"/>
        <v>46134</v>
      </c>
      <c r="B27" s="1" t="str">
        <f t="shared" si="4"/>
        <v>水</v>
      </c>
      <c r="C27" s="56"/>
      <c r="D27" s="61" t="str">
        <f t="shared" si="11"/>
        <v/>
      </c>
      <c r="E27" s="61" t="str">
        <f t="shared" si="12"/>
        <v/>
      </c>
      <c r="F27" s="67" t="str">
        <f t="shared" si="13"/>
        <v/>
      </c>
      <c r="G27" s="63"/>
      <c r="H27" s="63"/>
      <c r="I27" s="69"/>
      <c r="J27" s="20">
        <f t="shared" si="9"/>
        <v>46164</v>
      </c>
      <c r="K27" s="1" t="str">
        <f t="shared" si="6"/>
        <v>金</v>
      </c>
      <c r="L27" s="56"/>
      <c r="M27" s="61" t="str">
        <f t="shared" si="10"/>
        <v/>
      </c>
      <c r="N27" s="61" t="str">
        <f t="shared" si="3"/>
        <v/>
      </c>
      <c r="O27" s="67" t="str">
        <f t="shared" si="7"/>
        <v/>
      </c>
      <c r="P27" s="63"/>
      <c r="Q27" s="63"/>
      <c r="R27" s="69"/>
    </row>
    <row r="28" spans="1:18" s="9" customFormat="1" ht="15" customHeight="1" x14ac:dyDescent="0.2">
      <c r="A28" s="20">
        <f t="shared" si="8"/>
        <v>46135</v>
      </c>
      <c r="B28" s="1" t="str">
        <f t="shared" si="4"/>
        <v>木</v>
      </c>
      <c r="C28" s="56"/>
      <c r="D28" s="61" t="str">
        <f t="shared" si="11"/>
        <v/>
      </c>
      <c r="E28" s="61" t="str">
        <f t="shared" si="12"/>
        <v/>
      </c>
      <c r="F28" s="67" t="str">
        <f t="shared" si="13"/>
        <v/>
      </c>
      <c r="G28" s="63"/>
      <c r="H28" s="63"/>
      <c r="I28" s="69"/>
      <c r="J28" s="20">
        <f t="shared" si="9"/>
        <v>46165</v>
      </c>
      <c r="K28" s="1" t="str">
        <f t="shared" si="6"/>
        <v>土</v>
      </c>
      <c r="L28" s="56"/>
      <c r="M28" s="61" t="str">
        <f t="shared" si="10"/>
        <v/>
      </c>
      <c r="N28" s="61" t="str">
        <f t="shared" si="3"/>
        <v/>
      </c>
      <c r="O28" s="67" t="str">
        <f t="shared" si="7"/>
        <v/>
      </c>
      <c r="P28" s="63"/>
      <c r="Q28" s="63"/>
      <c r="R28" s="69"/>
    </row>
    <row r="29" spans="1:18" s="9" customFormat="1" ht="15" customHeight="1" x14ac:dyDescent="0.2">
      <c r="A29" s="20">
        <f t="shared" si="8"/>
        <v>46136</v>
      </c>
      <c r="B29" s="1" t="str">
        <f t="shared" si="4"/>
        <v>金</v>
      </c>
      <c r="C29" s="56"/>
      <c r="D29" s="61" t="str">
        <f t="shared" si="11"/>
        <v/>
      </c>
      <c r="E29" s="61" t="str">
        <f t="shared" si="12"/>
        <v/>
      </c>
      <c r="F29" s="67" t="str">
        <f t="shared" si="13"/>
        <v/>
      </c>
      <c r="G29" s="63"/>
      <c r="H29" s="63"/>
      <c r="I29" s="69"/>
      <c r="J29" s="20">
        <f t="shared" si="9"/>
        <v>46166</v>
      </c>
      <c r="K29" s="1" t="str">
        <f t="shared" si="6"/>
        <v>日</v>
      </c>
      <c r="L29" s="56"/>
      <c r="M29" s="61" t="str">
        <f t="shared" si="10"/>
        <v/>
      </c>
      <c r="N29" s="61" t="str">
        <f t="shared" si="3"/>
        <v/>
      </c>
      <c r="O29" s="67" t="str">
        <f t="shared" si="7"/>
        <v/>
      </c>
      <c r="P29" s="63"/>
      <c r="Q29" s="63"/>
      <c r="R29" s="69"/>
    </row>
    <row r="30" spans="1:18" s="9" customFormat="1" ht="15" customHeight="1" x14ac:dyDescent="0.2">
      <c r="A30" s="20">
        <f t="shared" si="8"/>
        <v>46137</v>
      </c>
      <c r="B30" s="1" t="str">
        <f t="shared" si="4"/>
        <v>土</v>
      </c>
      <c r="C30" s="56"/>
      <c r="D30" s="61" t="str">
        <f t="shared" si="11"/>
        <v/>
      </c>
      <c r="E30" s="61" t="str">
        <f t="shared" si="12"/>
        <v/>
      </c>
      <c r="F30" s="67" t="str">
        <f t="shared" si="13"/>
        <v/>
      </c>
      <c r="G30" s="63"/>
      <c r="H30" s="63"/>
      <c r="I30" s="69"/>
      <c r="J30" s="20">
        <f t="shared" si="9"/>
        <v>46167</v>
      </c>
      <c r="K30" s="1" t="str">
        <f t="shared" si="6"/>
        <v>月</v>
      </c>
      <c r="L30" s="56"/>
      <c r="M30" s="61" t="str">
        <f t="shared" si="10"/>
        <v/>
      </c>
      <c r="N30" s="61" t="str">
        <f t="shared" si="3"/>
        <v/>
      </c>
      <c r="O30" s="67" t="str">
        <f t="shared" si="7"/>
        <v/>
      </c>
      <c r="P30" s="63"/>
      <c r="Q30" s="63"/>
      <c r="R30" s="69"/>
    </row>
    <row r="31" spans="1:18" s="9" customFormat="1" ht="15" customHeight="1" x14ac:dyDescent="0.2">
      <c r="A31" s="20">
        <f t="shared" si="8"/>
        <v>46138</v>
      </c>
      <c r="B31" s="1" t="str">
        <f t="shared" si="4"/>
        <v>日</v>
      </c>
      <c r="C31" s="56"/>
      <c r="D31" s="61" t="str">
        <f t="shared" si="11"/>
        <v/>
      </c>
      <c r="E31" s="61" t="str">
        <f t="shared" si="12"/>
        <v/>
      </c>
      <c r="F31" s="67" t="str">
        <f t="shared" si="13"/>
        <v/>
      </c>
      <c r="G31" s="63"/>
      <c r="H31" s="63"/>
      <c r="I31" s="69"/>
      <c r="J31" s="20">
        <f t="shared" si="9"/>
        <v>46168</v>
      </c>
      <c r="K31" s="1" t="str">
        <f t="shared" si="6"/>
        <v>火</v>
      </c>
      <c r="L31" s="56"/>
      <c r="M31" s="61" t="str">
        <f t="shared" si="10"/>
        <v/>
      </c>
      <c r="N31" s="61" t="str">
        <f t="shared" si="3"/>
        <v/>
      </c>
      <c r="O31" s="67" t="str">
        <f t="shared" si="7"/>
        <v/>
      </c>
      <c r="P31" s="63"/>
      <c r="Q31" s="63"/>
      <c r="R31" s="69"/>
    </row>
    <row r="32" spans="1:18" s="9" customFormat="1" ht="15" customHeight="1" x14ac:dyDescent="0.2">
      <c r="A32" s="20">
        <f t="shared" si="8"/>
        <v>46139</v>
      </c>
      <c r="B32" s="1" t="str">
        <f t="shared" si="4"/>
        <v>月</v>
      </c>
      <c r="C32" s="56"/>
      <c r="D32" s="61" t="str">
        <f t="shared" si="11"/>
        <v/>
      </c>
      <c r="E32" s="61" t="str">
        <f t="shared" si="12"/>
        <v/>
      </c>
      <c r="F32" s="67" t="str">
        <f t="shared" si="13"/>
        <v/>
      </c>
      <c r="G32" s="63"/>
      <c r="H32" s="63"/>
      <c r="I32" s="69"/>
      <c r="J32" s="20">
        <f t="shared" si="9"/>
        <v>46169</v>
      </c>
      <c r="K32" s="1" t="str">
        <f t="shared" si="6"/>
        <v>水</v>
      </c>
      <c r="L32" s="56"/>
      <c r="M32" s="61" t="str">
        <f t="shared" si="10"/>
        <v/>
      </c>
      <c r="N32" s="61" t="str">
        <f t="shared" si="3"/>
        <v/>
      </c>
      <c r="O32" s="67" t="str">
        <f t="shared" si="7"/>
        <v/>
      </c>
      <c r="P32" s="63"/>
      <c r="Q32" s="63"/>
      <c r="R32" s="69"/>
    </row>
    <row r="33" spans="1:18" s="9" customFormat="1" ht="15" customHeight="1" x14ac:dyDescent="0.2">
      <c r="A33" s="20">
        <f t="shared" si="8"/>
        <v>46140</v>
      </c>
      <c r="B33" s="1" t="str">
        <f t="shared" si="4"/>
        <v>火</v>
      </c>
      <c r="C33" s="56"/>
      <c r="D33" s="61" t="str">
        <f t="shared" si="11"/>
        <v/>
      </c>
      <c r="E33" s="61" t="str">
        <f t="shared" si="12"/>
        <v/>
      </c>
      <c r="F33" s="67" t="str">
        <f t="shared" si="13"/>
        <v/>
      </c>
      <c r="G33" s="63"/>
      <c r="H33" s="63"/>
      <c r="I33" s="69"/>
      <c r="J33" s="20">
        <f t="shared" si="9"/>
        <v>46170</v>
      </c>
      <c r="K33" s="1" t="str">
        <f t="shared" si="6"/>
        <v>木</v>
      </c>
      <c r="L33" s="56"/>
      <c r="M33" s="61" t="str">
        <f t="shared" si="10"/>
        <v/>
      </c>
      <c r="N33" s="61" t="str">
        <f t="shared" si="3"/>
        <v/>
      </c>
      <c r="O33" s="67" t="str">
        <f t="shared" si="7"/>
        <v/>
      </c>
      <c r="P33" s="63"/>
      <c r="Q33" s="63"/>
      <c r="R33" s="69"/>
    </row>
    <row r="34" spans="1:18" s="9" customFormat="1" ht="15" customHeight="1" x14ac:dyDescent="0.2">
      <c r="A34" s="20">
        <f t="shared" si="8"/>
        <v>46141</v>
      </c>
      <c r="B34" s="1" t="str">
        <f t="shared" si="4"/>
        <v>水</v>
      </c>
      <c r="C34" s="56"/>
      <c r="D34" s="61" t="str">
        <f t="shared" si="11"/>
        <v/>
      </c>
      <c r="E34" s="61" t="str">
        <f t="shared" si="12"/>
        <v/>
      </c>
      <c r="F34" s="67" t="str">
        <f t="shared" si="13"/>
        <v/>
      </c>
      <c r="G34" s="63"/>
      <c r="H34" s="63"/>
      <c r="I34" s="69"/>
      <c r="J34" s="20">
        <f t="shared" si="9"/>
        <v>46171</v>
      </c>
      <c r="K34" s="1" t="str">
        <f t="shared" si="6"/>
        <v>金</v>
      </c>
      <c r="L34" s="56"/>
      <c r="M34" s="61" t="str">
        <f t="shared" si="10"/>
        <v/>
      </c>
      <c r="N34" s="61" t="str">
        <f t="shared" si="3"/>
        <v/>
      </c>
      <c r="O34" s="67" t="str">
        <f t="shared" si="7"/>
        <v/>
      </c>
      <c r="P34" s="63"/>
      <c r="Q34" s="63"/>
      <c r="R34" s="69"/>
    </row>
    <row r="35" spans="1:18" s="9" customFormat="1" ht="15" customHeight="1" x14ac:dyDescent="0.2">
      <c r="A35" s="20">
        <f t="shared" si="8"/>
        <v>46142</v>
      </c>
      <c r="B35" s="1" t="str">
        <f t="shared" si="4"/>
        <v>木</v>
      </c>
      <c r="C35" s="56"/>
      <c r="D35" s="61" t="str">
        <f t="shared" si="11"/>
        <v/>
      </c>
      <c r="E35" s="61" t="str">
        <f t="shared" si="12"/>
        <v/>
      </c>
      <c r="F35" s="67" t="str">
        <f t="shared" si="13"/>
        <v/>
      </c>
      <c r="G35" s="63"/>
      <c r="H35" s="63"/>
      <c r="I35" s="69"/>
      <c r="J35" s="20">
        <f t="shared" si="9"/>
        <v>46172</v>
      </c>
      <c r="K35" s="1" t="str">
        <f t="shared" si="6"/>
        <v>土</v>
      </c>
      <c r="L35" s="56"/>
      <c r="M35" s="61" t="str">
        <f t="shared" si="10"/>
        <v/>
      </c>
      <c r="N35" s="61" t="str">
        <f t="shared" si="3"/>
        <v/>
      </c>
      <c r="O35" s="67" t="str">
        <f>IF(COUNT($L35,R35)&lt;2,"",$L35*R35*0.001)</f>
        <v/>
      </c>
      <c r="P35" s="63"/>
      <c r="Q35" s="63"/>
      <c r="R35" s="69"/>
    </row>
    <row r="36" spans="1:18" s="9" customFormat="1" ht="15" customHeight="1" x14ac:dyDescent="0.2">
      <c r="A36" s="1"/>
      <c r="B36" s="1"/>
      <c r="C36" s="57"/>
      <c r="D36" s="61"/>
      <c r="E36" s="61"/>
      <c r="F36" s="67"/>
      <c r="G36" s="61"/>
      <c r="H36" s="61"/>
      <c r="I36" s="67"/>
      <c r="J36" s="20">
        <f t="shared" si="9"/>
        <v>46173</v>
      </c>
      <c r="K36" s="1" t="str">
        <f t="shared" si="6"/>
        <v>日</v>
      </c>
      <c r="L36" s="56"/>
      <c r="M36" s="61" t="str">
        <f>IF(COUNT($L36,P36)&lt;2,"",$L36*P36*0.001)</f>
        <v/>
      </c>
      <c r="N36" s="61" t="str">
        <f>IF(COUNT($L36,Q36)&lt;2,"",$L36*Q36*0.001)</f>
        <v/>
      </c>
      <c r="O36" s="67" t="str">
        <f>IF(COUNT($L36,R36)&lt;2,"",$L36*R36*0.001)</f>
        <v/>
      </c>
      <c r="P36" s="63"/>
      <c r="Q36" s="63"/>
      <c r="R36" s="69"/>
    </row>
    <row r="37" spans="1:18" s="9" customFormat="1" ht="15" customHeight="1" x14ac:dyDescent="0.2">
      <c r="A37" s="318" t="s">
        <v>7</v>
      </c>
      <c r="B37" s="319"/>
      <c r="C37" s="57">
        <f t="shared" ref="C37:I37" si="14">SUM(C6:C36)</f>
        <v>0</v>
      </c>
      <c r="D37" s="61">
        <f t="shared" si="14"/>
        <v>0</v>
      </c>
      <c r="E37" s="61">
        <f t="shared" si="14"/>
        <v>0</v>
      </c>
      <c r="F37" s="67">
        <f t="shared" si="14"/>
        <v>0</v>
      </c>
      <c r="G37" s="61">
        <f t="shared" si="14"/>
        <v>0</v>
      </c>
      <c r="H37" s="61">
        <f t="shared" si="14"/>
        <v>0</v>
      </c>
      <c r="I37" s="67">
        <f t="shared" si="14"/>
        <v>0</v>
      </c>
      <c r="J37" s="318" t="s">
        <v>7</v>
      </c>
      <c r="K37" s="319"/>
      <c r="L37" s="57">
        <f t="shared" ref="L37:R37" si="15">SUM(L6:L36)</f>
        <v>0</v>
      </c>
      <c r="M37" s="61">
        <f t="shared" si="15"/>
        <v>0</v>
      </c>
      <c r="N37" s="61">
        <f t="shared" si="15"/>
        <v>0</v>
      </c>
      <c r="O37" s="67">
        <f t="shared" si="15"/>
        <v>0</v>
      </c>
      <c r="P37" s="61">
        <f t="shared" si="15"/>
        <v>0</v>
      </c>
      <c r="Q37" s="61">
        <f t="shared" si="15"/>
        <v>0</v>
      </c>
      <c r="R37" s="67">
        <f t="shared" si="15"/>
        <v>0</v>
      </c>
    </row>
    <row r="38" spans="1:18" s="9" customFormat="1" ht="15" customHeight="1" x14ac:dyDescent="0.2">
      <c r="A38" s="318" t="s">
        <v>6</v>
      </c>
      <c r="B38" s="319"/>
      <c r="C38" s="80" t="str">
        <f t="shared" ref="C38:I38" si="16">IF(COUNT(C6:C36)=0,"",AVERAGE(C6:C36))</f>
        <v/>
      </c>
      <c r="D38" s="81" t="str">
        <f t="shared" si="16"/>
        <v/>
      </c>
      <c r="E38" s="81" t="str">
        <f t="shared" si="16"/>
        <v/>
      </c>
      <c r="F38" s="67" t="str">
        <f t="shared" si="16"/>
        <v/>
      </c>
      <c r="G38" s="81" t="str">
        <f t="shared" si="16"/>
        <v/>
      </c>
      <c r="H38" s="81" t="str">
        <f t="shared" si="16"/>
        <v/>
      </c>
      <c r="I38" s="82" t="str">
        <f t="shared" si="16"/>
        <v/>
      </c>
      <c r="J38" s="318" t="s">
        <v>6</v>
      </c>
      <c r="K38" s="319"/>
      <c r="L38" s="80" t="str">
        <f t="shared" ref="L38:R38" si="17">IF(COUNT(L6:L36)=0,"",AVERAGE(L6:L36))</f>
        <v/>
      </c>
      <c r="M38" s="81" t="str">
        <f t="shared" si="17"/>
        <v/>
      </c>
      <c r="N38" s="81" t="str">
        <f t="shared" si="17"/>
        <v/>
      </c>
      <c r="O38" s="67" t="str">
        <f t="shared" si="17"/>
        <v/>
      </c>
      <c r="P38" s="81" t="str">
        <f t="shared" si="17"/>
        <v/>
      </c>
      <c r="Q38" s="81" t="str">
        <f t="shared" si="17"/>
        <v/>
      </c>
      <c r="R38" s="82" t="str">
        <f t="shared" si="17"/>
        <v/>
      </c>
    </row>
    <row r="39" spans="1:18" s="8" customFormat="1" ht="13.5" customHeight="1" x14ac:dyDescent="0.2">
      <c r="A39" s="6"/>
      <c r="B39" s="6"/>
      <c r="C39" s="53"/>
      <c r="D39" s="59"/>
      <c r="E39" s="59"/>
      <c r="F39" s="65"/>
      <c r="G39" s="59"/>
      <c r="H39" s="59"/>
      <c r="I39" s="65"/>
      <c r="J39" s="6"/>
      <c r="K39" s="6"/>
      <c r="L39" s="53"/>
      <c r="M39" s="59"/>
      <c r="N39" s="59"/>
      <c r="O39" s="65"/>
      <c r="P39" s="59"/>
      <c r="Q39" s="321" t="s">
        <v>38</v>
      </c>
      <c r="R39" s="321"/>
    </row>
    <row r="40" spans="1:18" s="8" customFormat="1" ht="13.5" customHeight="1" x14ac:dyDescent="0.2">
      <c r="A40" s="322" t="s">
        <v>41</v>
      </c>
      <c r="B40" s="322"/>
      <c r="C40" s="322"/>
      <c r="D40" s="322"/>
      <c r="E40" s="322"/>
      <c r="F40" s="322"/>
      <c r="G40" s="322"/>
      <c r="H40" s="322"/>
      <c r="I40" s="322"/>
      <c r="J40" s="6"/>
      <c r="K40" s="6"/>
      <c r="L40" s="53"/>
      <c r="M40" s="59"/>
      <c r="N40" s="59"/>
      <c r="O40" s="65"/>
      <c r="P40" s="59"/>
      <c r="Q40" s="59"/>
      <c r="R40" s="65"/>
    </row>
    <row r="41" spans="1:18" s="9" customFormat="1" ht="12.75" customHeight="1" x14ac:dyDescent="0.2">
      <c r="A41" s="323">
        <f>EDATE($A$3,2)</f>
        <v>46174</v>
      </c>
      <c r="B41" s="324"/>
      <c r="C41" s="324"/>
      <c r="D41" s="324"/>
      <c r="E41" s="324"/>
      <c r="F41" s="324"/>
      <c r="G41" s="324"/>
      <c r="H41" s="324"/>
      <c r="I41" s="325"/>
      <c r="J41" s="323">
        <f>EDATE($A$3,3)</f>
        <v>46204</v>
      </c>
      <c r="K41" s="324"/>
      <c r="L41" s="324"/>
      <c r="M41" s="324"/>
      <c r="N41" s="324"/>
      <c r="O41" s="324"/>
      <c r="P41" s="324"/>
      <c r="Q41" s="324"/>
      <c r="R41" s="325"/>
    </row>
    <row r="42" spans="1:18" s="9" customFormat="1" ht="12.75" customHeight="1" x14ac:dyDescent="0.2">
      <c r="A42" s="320" t="s">
        <v>8</v>
      </c>
      <c r="B42" s="320" t="s">
        <v>9</v>
      </c>
      <c r="C42" s="54" t="s">
        <v>0</v>
      </c>
      <c r="D42" s="320" t="s">
        <v>2</v>
      </c>
      <c r="E42" s="320"/>
      <c r="F42" s="320"/>
      <c r="G42" s="320" t="s">
        <v>5</v>
      </c>
      <c r="H42" s="320"/>
      <c r="I42" s="320"/>
      <c r="J42" s="320" t="s">
        <v>8</v>
      </c>
      <c r="K42" s="320" t="s">
        <v>9</v>
      </c>
      <c r="L42" s="54" t="s">
        <v>0</v>
      </c>
      <c r="M42" s="320" t="s">
        <v>2</v>
      </c>
      <c r="N42" s="320"/>
      <c r="O42" s="320"/>
      <c r="P42" s="320" t="s">
        <v>5</v>
      </c>
      <c r="Q42" s="320"/>
      <c r="R42" s="320"/>
    </row>
    <row r="43" spans="1:18" s="9" customFormat="1" ht="12.75" customHeight="1" x14ac:dyDescent="0.2">
      <c r="A43" s="320"/>
      <c r="B43" s="320"/>
      <c r="C43" s="55" t="s">
        <v>1</v>
      </c>
      <c r="D43" s="60" t="s">
        <v>48</v>
      </c>
      <c r="E43" s="60" t="s">
        <v>3</v>
      </c>
      <c r="F43" s="66" t="s">
        <v>4</v>
      </c>
      <c r="G43" s="60" t="s">
        <v>49</v>
      </c>
      <c r="H43" s="60" t="s">
        <v>3</v>
      </c>
      <c r="I43" s="66" t="s">
        <v>4</v>
      </c>
      <c r="J43" s="320"/>
      <c r="K43" s="320"/>
      <c r="L43" s="55" t="s">
        <v>1</v>
      </c>
      <c r="M43" s="60" t="s">
        <v>49</v>
      </c>
      <c r="N43" s="60" t="s">
        <v>3</v>
      </c>
      <c r="O43" s="66" t="s">
        <v>4</v>
      </c>
      <c r="P43" s="60" t="s">
        <v>49</v>
      </c>
      <c r="Q43" s="60" t="s">
        <v>3</v>
      </c>
      <c r="R43" s="66" t="s">
        <v>4</v>
      </c>
    </row>
    <row r="44" spans="1:18" s="9" customFormat="1" ht="15" customHeight="1" x14ac:dyDescent="0.2">
      <c r="A44" s="20">
        <f>EDATE($A$6,2)</f>
        <v>46174</v>
      </c>
      <c r="B44" s="1" t="str">
        <f>TEXT(A44,"aaa")</f>
        <v>月</v>
      </c>
      <c r="C44" s="56"/>
      <c r="D44" s="61" t="str">
        <f>IF(COUNT($C44,G44)&lt;2,"",$C44*G44*0.001)</f>
        <v/>
      </c>
      <c r="E44" s="61" t="str">
        <f t="shared" ref="E44:E62" si="18">IF(COUNT($C44,H44)&lt;2,"",$C44*H44*0.001)</f>
        <v/>
      </c>
      <c r="F44" s="67" t="str">
        <f t="shared" ref="F44:F62" si="19">IF(COUNT($C44,I44)&lt;2,"",$C44*I44*0.001)</f>
        <v/>
      </c>
      <c r="G44" s="63"/>
      <c r="H44" s="63"/>
      <c r="I44" s="69"/>
      <c r="J44" s="20">
        <f>EDATE($A$6,3)</f>
        <v>46204</v>
      </c>
      <c r="K44" s="1" t="str">
        <f>TEXT(J44,"aaa")</f>
        <v>水</v>
      </c>
      <c r="L44" s="56"/>
      <c r="M44" s="61" t="str">
        <f t="shared" ref="M44:M51" si="20">IF(COUNT($L44,P44)&lt;2,"",$L44*P44*0.001)</f>
        <v/>
      </c>
      <c r="N44" s="61" t="str">
        <f t="shared" ref="N44:N73" si="21">IF(COUNT($L44,Q44)&lt;2,"",$L44*Q44*0.001)</f>
        <v/>
      </c>
      <c r="O44" s="67" t="str">
        <f>IF(COUNT($L44,R44)&lt;2,"",$L44*R44*0.001)</f>
        <v/>
      </c>
      <c r="P44" s="63"/>
      <c r="Q44" s="63"/>
      <c r="R44" s="69"/>
    </row>
    <row r="45" spans="1:18" s="9" customFormat="1" ht="15" customHeight="1" x14ac:dyDescent="0.2">
      <c r="A45" s="20">
        <f>A44+1</f>
        <v>46175</v>
      </c>
      <c r="B45" s="1" t="str">
        <f t="shared" ref="B45:B73" si="22">TEXT(A45,"aaa")</f>
        <v>火</v>
      </c>
      <c r="C45" s="56"/>
      <c r="D45" s="61" t="str">
        <f t="shared" ref="D45:D62" si="23">IF(COUNT($C45,G45)&lt;2,"",$C45*G45*0.001)</f>
        <v/>
      </c>
      <c r="E45" s="61" t="str">
        <f t="shared" si="18"/>
        <v/>
      </c>
      <c r="F45" s="67" t="str">
        <f t="shared" si="19"/>
        <v/>
      </c>
      <c r="G45" s="63"/>
      <c r="H45" s="63"/>
      <c r="I45" s="69"/>
      <c r="J45" s="20">
        <f>J44+1</f>
        <v>46205</v>
      </c>
      <c r="K45" s="1" t="str">
        <f t="shared" ref="K45:K74" si="24">TEXT(J45,"aaa")</f>
        <v>木</v>
      </c>
      <c r="L45" s="56"/>
      <c r="M45" s="61" t="str">
        <f t="shared" si="20"/>
        <v/>
      </c>
      <c r="N45" s="61" t="str">
        <f t="shared" si="21"/>
        <v/>
      </c>
      <c r="O45" s="67" t="str">
        <f t="shared" ref="O45:O73" si="25">IF(COUNT($L45,R45)&lt;2,"",$L45*R45*0.001)</f>
        <v/>
      </c>
      <c r="P45" s="63"/>
      <c r="Q45" s="63"/>
      <c r="R45" s="69"/>
    </row>
    <row r="46" spans="1:18" s="9" customFormat="1" ht="15" customHeight="1" x14ac:dyDescent="0.2">
      <c r="A46" s="20">
        <f t="shared" ref="A46:A73" si="26">A45+1</f>
        <v>46176</v>
      </c>
      <c r="B46" s="1" t="str">
        <f t="shared" si="22"/>
        <v>水</v>
      </c>
      <c r="C46" s="56"/>
      <c r="D46" s="61" t="str">
        <f t="shared" si="23"/>
        <v/>
      </c>
      <c r="E46" s="61" t="str">
        <f t="shared" si="18"/>
        <v/>
      </c>
      <c r="F46" s="67" t="str">
        <f t="shared" si="19"/>
        <v/>
      </c>
      <c r="G46" s="63"/>
      <c r="H46" s="63"/>
      <c r="I46" s="69"/>
      <c r="J46" s="20">
        <f t="shared" ref="J46:J73" si="27">J45+1</f>
        <v>46206</v>
      </c>
      <c r="K46" s="1" t="str">
        <f t="shared" si="24"/>
        <v>金</v>
      </c>
      <c r="L46" s="56"/>
      <c r="M46" s="61" t="str">
        <f t="shared" si="20"/>
        <v/>
      </c>
      <c r="N46" s="61" t="str">
        <f t="shared" si="21"/>
        <v/>
      </c>
      <c r="O46" s="67" t="str">
        <f t="shared" si="25"/>
        <v/>
      </c>
      <c r="P46" s="63"/>
      <c r="Q46" s="63"/>
      <c r="R46" s="69"/>
    </row>
    <row r="47" spans="1:18" s="9" customFormat="1" ht="15" customHeight="1" x14ac:dyDescent="0.2">
      <c r="A47" s="20">
        <f t="shared" si="26"/>
        <v>46177</v>
      </c>
      <c r="B47" s="1" t="str">
        <f t="shared" si="22"/>
        <v>木</v>
      </c>
      <c r="C47" s="56"/>
      <c r="D47" s="61" t="str">
        <f t="shared" si="23"/>
        <v/>
      </c>
      <c r="E47" s="61" t="str">
        <f t="shared" si="18"/>
        <v/>
      </c>
      <c r="F47" s="67" t="str">
        <f t="shared" si="19"/>
        <v/>
      </c>
      <c r="G47" s="63"/>
      <c r="H47" s="63"/>
      <c r="I47" s="69"/>
      <c r="J47" s="20">
        <f t="shared" si="27"/>
        <v>46207</v>
      </c>
      <c r="K47" s="1" t="str">
        <f t="shared" si="24"/>
        <v>土</v>
      </c>
      <c r="L47" s="56"/>
      <c r="M47" s="61" t="str">
        <f t="shared" si="20"/>
        <v/>
      </c>
      <c r="N47" s="61" t="str">
        <f t="shared" si="21"/>
        <v/>
      </c>
      <c r="O47" s="67" t="str">
        <f t="shared" si="25"/>
        <v/>
      </c>
      <c r="P47" s="63"/>
      <c r="Q47" s="63"/>
      <c r="R47" s="69"/>
    </row>
    <row r="48" spans="1:18" s="9" customFormat="1" ht="15" customHeight="1" x14ac:dyDescent="0.2">
      <c r="A48" s="20">
        <f t="shared" si="26"/>
        <v>46178</v>
      </c>
      <c r="B48" s="1" t="str">
        <f t="shared" si="22"/>
        <v>金</v>
      </c>
      <c r="C48" s="56"/>
      <c r="D48" s="61" t="str">
        <f t="shared" si="23"/>
        <v/>
      </c>
      <c r="E48" s="61" t="str">
        <f t="shared" si="18"/>
        <v/>
      </c>
      <c r="F48" s="67" t="str">
        <f t="shared" si="19"/>
        <v/>
      </c>
      <c r="G48" s="63"/>
      <c r="H48" s="63"/>
      <c r="I48" s="69"/>
      <c r="J48" s="20">
        <f t="shared" si="27"/>
        <v>46208</v>
      </c>
      <c r="K48" s="1" t="str">
        <f t="shared" si="24"/>
        <v>日</v>
      </c>
      <c r="L48" s="56"/>
      <c r="M48" s="61" t="str">
        <f t="shared" si="20"/>
        <v/>
      </c>
      <c r="N48" s="61" t="str">
        <f t="shared" si="21"/>
        <v/>
      </c>
      <c r="O48" s="67" t="str">
        <f t="shared" si="25"/>
        <v/>
      </c>
      <c r="P48" s="63"/>
      <c r="Q48" s="63"/>
      <c r="R48" s="69"/>
    </row>
    <row r="49" spans="1:18" s="9" customFormat="1" ht="15" customHeight="1" x14ac:dyDescent="0.2">
      <c r="A49" s="20">
        <f t="shared" si="26"/>
        <v>46179</v>
      </c>
      <c r="B49" s="1" t="str">
        <f t="shared" si="22"/>
        <v>土</v>
      </c>
      <c r="C49" s="56"/>
      <c r="D49" s="61" t="str">
        <f t="shared" si="23"/>
        <v/>
      </c>
      <c r="E49" s="61" t="str">
        <f t="shared" si="18"/>
        <v/>
      </c>
      <c r="F49" s="67" t="str">
        <f t="shared" si="19"/>
        <v/>
      </c>
      <c r="G49" s="63"/>
      <c r="H49" s="63"/>
      <c r="I49" s="69"/>
      <c r="J49" s="20">
        <f t="shared" si="27"/>
        <v>46209</v>
      </c>
      <c r="K49" s="1" t="str">
        <f t="shared" si="24"/>
        <v>月</v>
      </c>
      <c r="L49" s="56"/>
      <c r="M49" s="61" t="str">
        <f t="shared" si="20"/>
        <v/>
      </c>
      <c r="N49" s="61" t="str">
        <f t="shared" si="21"/>
        <v/>
      </c>
      <c r="O49" s="67" t="str">
        <f t="shared" si="25"/>
        <v/>
      </c>
      <c r="P49" s="63"/>
      <c r="Q49" s="63"/>
      <c r="R49" s="69"/>
    </row>
    <row r="50" spans="1:18" s="9" customFormat="1" ht="15" customHeight="1" x14ac:dyDescent="0.2">
      <c r="A50" s="20">
        <f t="shared" si="26"/>
        <v>46180</v>
      </c>
      <c r="B50" s="1" t="str">
        <f t="shared" si="22"/>
        <v>日</v>
      </c>
      <c r="C50" s="56"/>
      <c r="D50" s="61" t="str">
        <f t="shared" si="23"/>
        <v/>
      </c>
      <c r="E50" s="61" t="str">
        <f t="shared" si="18"/>
        <v/>
      </c>
      <c r="F50" s="67" t="str">
        <f t="shared" si="19"/>
        <v/>
      </c>
      <c r="G50" s="63"/>
      <c r="H50" s="63"/>
      <c r="I50" s="69"/>
      <c r="J50" s="20">
        <f t="shared" si="27"/>
        <v>46210</v>
      </c>
      <c r="K50" s="1" t="str">
        <f t="shared" si="24"/>
        <v>火</v>
      </c>
      <c r="L50" s="56"/>
      <c r="M50" s="61" t="str">
        <f t="shared" si="20"/>
        <v/>
      </c>
      <c r="N50" s="61" t="str">
        <f t="shared" si="21"/>
        <v/>
      </c>
      <c r="O50" s="67" t="str">
        <f t="shared" si="25"/>
        <v/>
      </c>
      <c r="P50" s="63"/>
      <c r="Q50" s="63"/>
      <c r="R50" s="69"/>
    </row>
    <row r="51" spans="1:18" s="9" customFormat="1" ht="15" customHeight="1" x14ac:dyDescent="0.2">
      <c r="A51" s="20">
        <f t="shared" si="26"/>
        <v>46181</v>
      </c>
      <c r="B51" s="1" t="str">
        <f t="shared" si="22"/>
        <v>月</v>
      </c>
      <c r="C51" s="56"/>
      <c r="D51" s="61" t="str">
        <f t="shared" si="23"/>
        <v/>
      </c>
      <c r="E51" s="61" t="str">
        <f t="shared" si="18"/>
        <v/>
      </c>
      <c r="F51" s="67" t="str">
        <f t="shared" si="19"/>
        <v/>
      </c>
      <c r="G51" s="63"/>
      <c r="H51" s="63"/>
      <c r="I51" s="69"/>
      <c r="J51" s="20">
        <f t="shared" si="27"/>
        <v>46211</v>
      </c>
      <c r="K51" s="1" t="str">
        <f t="shared" si="24"/>
        <v>水</v>
      </c>
      <c r="L51" s="56"/>
      <c r="M51" s="61" t="str">
        <f t="shared" si="20"/>
        <v/>
      </c>
      <c r="N51" s="61" t="str">
        <f t="shared" si="21"/>
        <v/>
      </c>
      <c r="O51" s="67" t="str">
        <f t="shared" si="25"/>
        <v/>
      </c>
      <c r="P51" s="63"/>
      <c r="Q51" s="63"/>
      <c r="R51" s="69"/>
    </row>
    <row r="52" spans="1:18" s="9" customFormat="1" ht="15" customHeight="1" x14ac:dyDescent="0.2">
      <c r="A52" s="20">
        <f t="shared" si="26"/>
        <v>46182</v>
      </c>
      <c r="B52" s="1" t="str">
        <f t="shared" si="22"/>
        <v>火</v>
      </c>
      <c r="C52" s="56"/>
      <c r="D52" s="61" t="str">
        <f t="shared" si="23"/>
        <v/>
      </c>
      <c r="E52" s="61" t="str">
        <f t="shared" si="18"/>
        <v/>
      </c>
      <c r="F52" s="67" t="str">
        <f t="shared" si="19"/>
        <v/>
      </c>
      <c r="G52" s="63"/>
      <c r="H52" s="63"/>
      <c r="I52" s="69"/>
      <c r="J52" s="20">
        <f t="shared" si="27"/>
        <v>46212</v>
      </c>
      <c r="K52" s="1" t="str">
        <f t="shared" si="24"/>
        <v>木</v>
      </c>
      <c r="L52" s="56"/>
      <c r="M52" s="61" t="str">
        <f t="shared" ref="M52:M73" si="28">IF(COUNT($L52,P52)&lt;2,"",$L52*P52*0.001)</f>
        <v/>
      </c>
      <c r="N52" s="61" t="str">
        <f t="shared" si="21"/>
        <v/>
      </c>
      <c r="O52" s="67" t="str">
        <f t="shared" si="25"/>
        <v/>
      </c>
      <c r="P52" s="63"/>
      <c r="Q52" s="63"/>
      <c r="R52" s="69"/>
    </row>
    <row r="53" spans="1:18" s="9" customFormat="1" ht="15" customHeight="1" x14ac:dyDescent="0.2">
      <c r="A53" s="20">
        <f t="shared" si="26"/>
        <v>46183</v>
      </c>
      <c r="B53" s="1" t="str">
        <f t="shared" si="22"/>
        <v>水</v>
      </c>
      <c r="C53" s="56"/>
      <c r="D53" s="61" t="str">
        <f t="shared" si="23"/>
        <v/>
      </c>
      <c r="E53" s="61" t="str">
        <f t="shared" si="18"/>
        <v/>
      </c>
      <c r="F53" s="67" t="str">
        <f t="shared" si="19"/>
        <v/>
      </c>
      <c r="G53" s="63"/>
      <c r="H53" s="63"/>
      <c r="I53" s="69"/>
      <c r="J53" s="20">
        <f t="shared" si="27"/>
        <v>46213</v>
      </c>
      <c r="K53" s="1" t="str">
        <f t="shared" si="24"/>
        <v>金</v>
      </c>
      <c r="L53" s="56"/>
      <c r="M53" s="61" t="str">
        <f t="shared" si="28"/>
        <v/>
      </c>
      <c r="N53" s="61" t="str">
        <f t="shared" si="21"/>
        <v/>
      </c>
      <c r="O53" s="67" t="str">
        <f t="shared" si="25"/>
        <v/>
      </c>
      <c r="P53" s="63"/>
      <c r="Q53" s="63"/>
      <c r="R53" s="69"/>
    </row>
    <row r="54" spans="1:18" s="9" customFormat="1" ht="15" customHeight="1" x14ac:dyDescent="0.2">
      <c r="A54" s="20">
        <f t="shared" si="26"/>
        <v>46184</v>
      </c>
      <c r="B54" s="1" t="str">
        <f t="shared" si="22"/>
        <v>木</v>
      </c>
      <c r="C54" s="56"/>
      <c r="D54" s="61" t="str">
        <f t="shared" si="23"/>
        <v/>
      </c>
      <c r="E54" s="61" t="str">
        <f t="shared" si="18"/>
        <v/>
      </c>
      <c r="F54" s="67" t="str">
        <f t="shared" si="19"/>
        <v/>
      </c>
      <c r="G54" s="63"/>
      <c r="H54" s="63"/>
      <c r="I54" s="69"/>
      <c r="J54" s="20">
        <f t="shared" si="27"/>
        <v>46214</v>
      </c>
      <c r="K54" s="1" t="str">
        <f t="shared" si="24"/>
        <v>土</v>
      </c>
      <c r="L54" s="56"/>
      <c r="M54" s="61" t="str">
        <f t="shared" si="28"/>
        <v/>
      </c>
      <c r="N54" s="61" t="str">
        <f t="shared" si="21"/>
        <v/>
      </c>
      <c r="O54" s="67" t="str">
        <f t="shared" si="25"/>
        <v/>
      </c>
      <c r="P54" s="63"/>
      <c r="Q54" s="63"/>
      <c r="R54" s="69"/>
    </row>
    <row r="55" spans="1:18" s="9" customFormat="1" ht="15" customHeight="1" x14ac:dyDescent="0.2">
      <c r="A55" s="20">
        <f t="shared" si="26"/>
        <v>46185</v>
      </c>
      <c r="B55" s="1" t="str">
        <f t="shared" si="22"/>
        <v>金</v>
      </c>
      <c r="C55" s="56"/>
      <c r="D55" s="61" t="str">
        <f t="shared" si="23"/>
        <v/>
      </c>
      <c r="E55" s="61" t="str">
        <f t="shared" si="18"/>
        <v/>
      </c>
      <c r="F55" s="67" t="str">
        <f t="shared" si="19"/>
        <v/>
      </c>
      <c r="G55" s="63"/>
      <c r="H55" s="63"/>
      <c r="I55" s="69"/>
      <c r="J55" s="20">
        <f t="shared" si="27"/>
        <v>46215</v>
      </c>
      <c r="K55" s="1" t="str">
        <f t="shared" si="24"/>
        <v>日</v>
      </c>
      <c r="L55" s="56"/>
      <c r="M55" s="61" t="str">
        <f t="shared" si="28"/>
        <v/>
      </c>
      <c r="N55" s="61" t="str">
        <f t="shared" si="21"/>
        <v/>
      </c>
      <c r="O55" s="67" t="str">
        <f t="shared" si="25"/>
        <v/>
      </c>
      <c r="P55" s="63"/>
      <c r="Q55" s="63"/>
      <c r="R55" s="69"/>
    </row>
    <row r="56" spans="1:18" s="9" customFormat="1" ht="15" customHeight="1" x14ac:dyDescent="0.2">
      <c r="A56" s="20">
        <f t="shared" si="26"/>
        <v>46186</v>
      </c>
      <c r="B56" s="1" t="str">
        <f t="shared" si="22"/>
        <v>土</v>
      </c>
      <c r="C56" s="56"/>
      <c r="D56" s="61" t="str">
        <f t="shared" si="23"/>
        <v/>
      </c>
      <c r="E56" s="61" t="str">
        <f t="shared" si="18"/>
        <v/>
      </c>
      <c r="F56" s="67" t="str">
        <f t="shared" si="19"/>
        <v/>
      </c>
      <c r="G56" s="63"/>
      <c r="H56" s="63"/>
      <c r="I56" s="69"/>
      <c r="J56" s="20">
        <f t="shared" si="27"/>
        <v>46216</v>
      </c>
      <c r="K56" s="1" t="str">
        <f t="shared" si="24"/>
        <v>月</v>
      </c>
      <c r="L56" s="56"/>
      <c r="M56" s="61" t="str">
        <f t="shared" si="28"/>
        <v/>
      </c>
      <c r="N56" s="61" t="str">
        <f t="shared" si="21"/>
        <v/>
      </c>
      <c r="O56" s="67" t="str">
        <f t="shared" si="25"/>
        <v/>
      </c>
      <c r="P56" s="63"/>
      <c r="Q56" s="63"/>
      <c r="R56" s="69"/>
    </row>
    <row r="57" spans="1:18" s="9" customFormat="1" ht="15" customHeight="1" x14ac:dyDescent="0.2">
      <c r="A57" s="20">
        <f t="shared" si="26"/>
        <v>46187</v>
      </c>
      <c r="B57" s="1" t="str">
        <f t="shared" si="22"/>
        <v>日</v>
      </c>
      <c r="C57" s="56"/>
      <c r="D57" s="61" t="str">
        <f t="shared" si="23"/>
        <v/>
      </c>
      <c r="E57" s="61" t="str">
        <f t="shared" si="18"/>
        <v/>
      </c>
      <c r="F57" s="67" t="str">
        <f t="shared" si="19"/>
        <v/>
      </c>
      <c r="G57" s="63"/>
      <c r="H57" s="63"/>
      <c r="I57" s="69"/>
      <c r="J57" s="20">
        <f t="shared" si="27"/>
        <v>46217</v>
      </c>
      <c r="K57" s="1" t="str">
        <f t="shared" si="24"/>
        <v>火</v>
      </c>
      <c r="L57" s="56"/>
      <c r="M57" s="61" t="str">
        <f t="shared" si="28"/>
        <v/>
      </c>
      <c r="N57" s="61" t="str">
        <f t="shared" si="21"/>
        <v/>
      </c>
      <c r="O57" s="67" t="str">
        <f t="shared" si="25"/>
        <v/>
      </c>
      <c r="P57" s="63"/>
      <c r="Q57" s="63"/>
      <c r="R57" s="69"/>
    </row>
    <row r="58" spans="1:18" s="9" customFormat="1" ht="15" customHeight="1" x14ac:dyDescent="0.2">
      <c r="A58" s="20">
        <f t="shared" si="26"/>
        <v>46188</v>
      </c>
      <c r="B58" s="1" t="str">
        <f t="shared" si="22"/>
        <v>月</v>
      </c>
      <c r="C58" s="56"/>
      <c r="D58" s="61" t="str">
        <f t="shared" si="23"/>
        <v/>
      </c>
      <c r="E58" s="61" t="str">
        <f t="shared" si="18"/>
        <v/>
      </c>
      <c r="F58" s="67" t="str">
        <f t="shared" si="19"/>
        <v/>
      </c>
      <c r="G58" s="63"/>
      <c r="H58" s="63"/>
      <c r="I58" s="69"/>
      <c r="J58" s="20">
        <f t="shared" si="27"/>
        <v>46218</v>
      </c>
      <c r="K58" s="1" t="str">
        <f t="shared" si="24"/>
        <v>水</v>
      </c>
      <c r="L58" s="56"/>
      <c r="M58" s="61" t="str">
        <f t="shared" si="28"/>
        <v/>
      </c>
      <c r="N58" s="61" t="str">
        <f t="shared" si="21"/>
        <v/>
      </c>
      <c r="O58" s="67" t="str">
        <f t="shared" si="25"/>
        <v/>
      </c>
      <c r="P58" s="63"/>
      <c r="Q58" s="63"/>
      <c r="R58" s="69"/>
    </row>
    <row r="59" spans="1:18" s="9" customFormat="1" ht="15" customHeight="1" x14ac:dyDescent="0.2">
      <c r="A59" s="20">
        <f t="shared" si="26"/>
        <v>46189</v>
      </c>
      <c r="B59" s="1" t="str">
        <f t="shared" si="22"/>
        <v>火</v>
      </c>
      <c r="C59" s="56"/>
      <c r="D59" s="61" t="str">
        <f t="shared" si="23"/>
        <v/>
      </c>
      <c r="E59" s="61" t="str">
        <f t="shared" si="18"/>
        <v/>
      </c>
      <c r="F59" s="67" t="str">
        <f t="shared" si="19"/>
        <v/>
      </c>
      <c r="G59" s="63"/>
      <c r="H59" s="63"/>
      <c r="I59" s="69"/>
      <c r="J59" s="20">
        <f t="shared" si="27"/>
        <v>46219</v>
      </c>
      <c r="K59" s="1" t="str">
        <f t="shared" si="24"/>
        <v>木</v>
      </c>
      <c r="L59" s="56"/>
      <c r="M59" s="61" t="str">
        <f t="shared" si="28"/>
        <v/>
      </c>
      <c r="N59" s="61" t="str">
        <f t="shared" si="21"/>
        <v/>
      </c>
      <c r="O59" s="67" t="str">
        <f t="shared" si="25"/>
        <v/>
      </c>
      <c r="P59" s="63"/>
      <c r="Q59" s="63"/>
      <c r="R59" s="69"/>
    </row>
    <row r="60" spans="1:18" s="9" customFormat="1" ht="15" customHeight="1" x14ac:dyDescent="0.2">
      <c r="A60" s="20">
        <f t="shared" si="26"/>
        <v>46190</v>
      </c>
      <c r="B60" s="1" t="str">
        <f t="shared" si="22"/>
        <v>水</v>
      </c>
      <c r="C60" s="56"/>
      <c r="D60" s="61" t="str">
        <f t="shared" si="23"/>
        <v/>
      </c>
      <c r="E60" s="61" t="str">
        <f t="shared" si="18"/>
        <v/>
      </c>
      <c r="F60" s="67" t="str">
        <f t="shared" si="19"/>
        <v/>
      </c>
      <c r="G60" s="63"/>
      <c r="H60" s="63"/>
      <c r="I60" s="69"/>
      <c r="J60" s="20">
        <f t="shared" si="27"/>
        <v>46220</v>
      </c>
      <c r="K60" s="1" t="str">
        <f t="shared" si="24"/>
        <v>金</v>
      </c>
      <c r="L60" s="56"/>
      <c r="M60" s="61" t="str">
        <f t="shared" si="28"/>
        <v/>
      </c>
      <c r="N60" s="61" t="str">
        <f t="shared" si="21"/>
        <v/>
      </c>
      <c r="O60" s="67" t="str">
        <f t="shared" si="25"/>
        <v/>
      </c>
      <c r="P60" s="63"/>
      <c r="Q60" s="63"/>
      <c r="R60" s="69"/>
    </row>
    <row r="61" spans="1:18" s="9" customFormat="1" ht="15" customHeight="1" x14ac:dyDescent="0.2">
      <c r="A61" s="20">
        <f t="shared" si="26"/>
        <v>46191</v>
      </c>
      <c r="B61" s="1" t="str">
        <f t="shared" si="22"/>
        <v>木</v>
      </c>
      <c r="C61" s="56"/>
      <c r="D61" s="61" t="str">
        <f t="shared" si="23"/>
        <v/>
      </c>
      <c r="E61" s="61" t="str">
        <f t="shared" si="18"/>
        <v/>
      </c>
      <c r="F61" s="67" t="str">
        <f t="shared" si="19"/>
        <v/>
      </c>
      <c r="G61" s="63"/>
      <c r="H61" s="63"/>
      <c r="I61" s="69"/>
      <c r="J61" s="20">
        <f t="shared" si="27"/>
        <v>46221</v>
      </c>
      <c r="K61" s="1" t="str">
        <f t="shared" si="24"/>
        <v>土</v>
      </c>
      <c r="L61" s="56"/>
      <c r="M61" s="61" t="str">
        <f t="shared" si="28"/>
        <v/>
      </c>
      <c r="N61" s="61" t="str">
        <f t="shared" si="21"/>
        <v/>
      </c>
      <c r="O61" s="67" t="str">
        <f t="shared" si="25"/>
        <v/>
      </c>
      <c r="P61" s="63"/>
      <c r="Q61" s="63"/>
      <c r="R61" s="69"/>
    </row>
    <row r="62" spans="1:18" s="9" customFormat="1" ht="15" customHeight="1" x14ac:dyDescent="0.2">
      <c r="A62" s="20">
        <f t="shared" si="26"/>
        <v>46192</v>
      </c>
      <c r="B62" s="1" t="str">
        <f t="shared" si="22"/>
        <v>金</v>
      </c>
      <c r="C62" s="56"/>
      <c r="D62" s="61" t="str">
        <f t="shared" si="23"/>
        <v/>
      </c>
      <c r="E62" s="61" t="str">
        <f t="shared" si="18"/>
        <v/>
      </c>
      <c r="F62" s="67" t="str">
        <f t="shared" si="19"/>
        <v/>
      </c>
      <c r="G62" s="63"/>
      <c r="H62" s="63"/>
      <c r="I62" s="69"/>
      <c r="J62" s="20">
        <f t="shared" si="27"/>
        <v>46222</v>
      </c>
      <c r="K62" s="1" t="str">
        <f t="shared" si="24"/>
        <v>日</v>
      </c>
      <c r="L62" s="56"/>
      <c r="M62" s="61" t="str">
        <f t="shared" si="28"/>
        <v/>
      </c>
      <c r="N62" s="61" t="str">
        <f t="shared" si="21"/>
        <v/>
      </c>
      <c r="O62" s="67" t="str">
        <f t="shared" si="25"/>
        <v/>
      </c>
      <c r="P62" s="63"/>
      <c r="Q62" s="63"/>
      <c r="R62" s="69"/>
    </row>
    <row r="63" spans="1:18" s="9" customFormat="1" ht="15" customHeight="1" x14ac:dyDescent="0.2">
      <c r="A63" s="20">
        <f t="shared" si="26"/>
        <v>46193</v>
      </c>
      <c r="B63" s="1" t="str">
        <f t="shared" si="22"/>
        <v>土</v>
      </c>
      <c r="C63" s="56"/>
      <c r="D63" s="61" t="str">
        <f>IF(COUNT($C63,G63)&lt;2,"",$C63*G63*0.001)</f>
        <v/>
      </c>
      <c r="E63" s="61" t="str">
        <f>IF(COUNT($C63,H63)&lt;2,"",$C63*H63*0.001)</f>
        <v/>
      </c>
      <c r="F63" s="67" t="str">
        <f>IF(COUNT($C63,I63)&lt;2,"",$C63*I63*0.001)</f>
        <v/>
      </c>
      <c r="G63" s="63"/>
      <c r="H63" s="63"/>
      <c r="I63" s="69"/>
      <c r="J63" s="20">
        <f t="shared" si="27"/>
        <v>46223</v>
      </c>
      <c r="K63" s="1" t="str">
        <f t="shared" si="24"/>
        <v>月</v>
      </c>
      <c r="L63" s="56"/>
      <c r="M63" s="61" t="str">
        <f t="shared" si="28"/>
        <v/>
      </c>
      <c r="N63" s="61" t="str">
        <f t="shared" si="21"/>
        <v/>
      </c>
      <c r="O63" s="67" t="str">
        <f t="shared" si="25"/>
        <v/>
      </c>
      <c r="P63" s="63"/>
      <c r="Q63" s="63"/>
      <c r="R63" s="69"/>
    </row>
    <row r="64" spans="1:18" s="9" customFormat="1" ht="15" customHeight="1" x14ac:dyDescent="0.2">
      <c r="A64" s="20">
        <f t="shared" si="26"/>
        <v>46194</v>
      </c>
      <c r="B64" s="1" t="str">
        <f t="shared" si="22"/>
        <v>日</v>
      </c>
      <c r="C64" s="56"/>
      <c r="D64" s="61" t="str">
        <f t="shared" ref="D64:D73" si="29">IF(COUNT($C64,G64)&lt;2,"",$C64*G64*0.001)</f>
        <v/>
      </c>
      <c r="E64" s="61" t="str">
        <f t="shared" ref="E64:E73" si="30">IF(COUNT($C64,H64)&lt;2,"",$C64*H64*0.001)</f>
        <v/>
      </c>
      <c r="F64" s="67" t="str">
        <f t="shared" ref="F64:F73" si="31">IF(COUNT($C64,I64)&lt;2,"",$C64*I64*0.001)</f>
        <v/>
      </c>
      <c r="G64" s="63"/>
      <c r="H64" s="63"/>
      <c r="I64" s="69"/>
      <c r="J64" s="20">
        <f t="shared" si="27"/>
        <v>46224</v>
      </c>
      <c r="K64" s="1" t="str">
        <f t="shared" si="24"/>
        <v>火</v>
      </c>
      <c r="L64" s="56"/>
      <c r="M64" s="61" t="str">
        <f t="shared" si="28"/>
        <v/>
      </c>
      <c r="N64" s="61" t="str">
        <f t="shared" si="21"/>
        <v/>
      </c>
      <c r="O64" s="67" t="str">
        <f t="shared" si="25"/>
        <v/>
      </c>
      <c r="P64" s="63"/>
      <c r="Q64" s="63"/>
      <c r="R64" s="69"/>
    </row>
    <row r="65" spans="1:18" s="9" customFormat="1" ht="15" customHeight="1" x14ac:dyDescent="0.2">
      <c r="A65" s="20">
        <f t="shared" si="26"/>
        <v>46195</v>
      </c>
      <c r="B65" s="1" t="str">
        <f t="shared" si="22"/>
        <v>月</v>
      </c>
      <c r="C65" s="56"/>
      <c r="D65" s="61" t="str">
        <f t="shared" si="29"/>
        <v/>
      </c>
      <c r="E65" s="61" t="str">
        <f t="shared" si="30"/>
        <v/>
      </c>
      <c r="F65" s="67" t="str">
        <f t="shared" si="31"/>
        <v/>
      </c>
      <c r="G65" s="63"/>
      <c r="H65" s="63"/>
      <c r="I65" s="69"/>
      <c r="J65" s="20">
        <f t="shared" si="27"/>
        <v>46225</v>
      </c>
      <c r="K65" s="1" t="str">
        <f t="shared" si="24"/>
        <v>水</v>
      </c>
      <c r="L65" s="56"/>
      <c r="M65" s="61" t="str">
        <f t="shared" si="28"/>
        <v/>
      </c>
      <c r="N65" s="61" t="str">
        <f t="shared" si="21"/>
        <v/>
      </c>
      <c r="O65" s="67" t="str">
        <f t="shared" si="25"/>
        <v/>
      </c>
      <c r="P65" s="63"/>
      <c r="Q65" s="63"/>
      <c r="R65" s="69"/>
    </row>
    <row r="66" spans="1:18" s="9" customFormat="1" ht="15" customHeight="1" x14ac:dyDescent="0.2">
      <c r="A66" s="20">
        <f t="shared" si="26"/>
        <v>46196</v>
      </c>
      <c r="B66" s="1" t="str">
        <f t="shared" si="22"/>
        <v>火</v>
      </c>
      <c r="C66" s="56"/>
      <c r="D66" s="61" t="str">
        <f t="shared" si="29"/>
        <v/>
      </c>
      <c r="E66" s="61" t="str">
        <f t="shared" si="30"/>
        <v/>
      </c>
      <c r="F66" s="67" t="str">
        <f t="shared" si="31"/>
        <v/>
      </c>
      <c r="G66" s="63"/>
      <c r="H66" s="63"/>
      <c r="I66" s="69"/>
      <c r="J66" s="20">
        <f t="shared" si="27"/>
        <v>46226</v>
      </c>
      <c r="K66" s="1" t="str">
        <f t="shared" si="24"/>
        <v>木</v>
      </c>
      <c r="L66" s="56"/>
      <c r="M66" s="61" t="str">
        <f t="shared" si="28"/>
        <v/>
      </c>
      <c r="N66" s="61" t="str">
        <f t="shared" si="21"/>
        <v/>
      </c>
      <c r="O66" s="67" t="str">
        <f t="shared" si="25"/>
        <v/>
      </c>
      <c r="P66" s="63"/>
      <c r="Q66" s="63"/>
      <c r="R66" s="69"/>
    </row>
    <row r="67" spans="1:18" s="9" customFormat="1" ht="15" customHeight="1" x14ac:dyDescent="0.2">
      <c r="A67" s="20">
        <f t="shared" si="26"/>
        <v>46197</v>
      </c>
      <c r="B67" s="1" t="str">
        <f t="shared" si="22"/>
        <v>水</v>
      </c>
      <c r="C67" s="56"/>
      <c r="D67" s="61" t="str">
        <f t="shared" si="29"/>
        <v/>
      </c>
      <c r="E67" s="61" t="str">
        <f t="shared" si="30"/>
        <v/>
      </c>
      <c r="F67" s="67" t="str">
        <f t="shared" si="31"/>
        <v/>
      </c>
      <c r="G67" s="63"/>
      <c r="H67" s="63"/>
      <c r="I67" s="69"/>
      <c r="J67" s="20">
        <f t="shared" si="27"/>
        <v>46227</v>
      </c>
      <c r="K67" s="1" t="str">
        <f t="shared" si="24"/>
        <v>金</v>
      </c>
      <c r="L67" s="56"/>
      <c r="M67" s="61" t="str">
        <f t="shared" si="28"/>
        <v/>
      </c>
      <c r="N67" s="61" t="str">
        <f t="shared" si="21"/>
        <v/>
      </c>
      <c r="O67" s="67" t="str">
        <f t="shared" si="25"/>
        <v/>
      </c>
      <c r="P67" s="63"/>
      <c r="Q67" s="63"/>
      <c r="R67" s="69"/>
    </row>
    <row r="68" spans="1:18" s="9" customFormat="1" ht="15" customHeight="1" x14ac:dyDescent="0.2">
      <c r="A68" s="20">
        <f t="shared" si="26"/>
        <v>46198</v>
      </c>
      <c r="B68" s="1" t="str">
        <f t="shared" si="22"/>
        <v>木</v>
      </c>
      <c r="C68" s="56"/>
      <c r="D68" s="61" t="str">
        <f t="shared" si="29"/>
        <v/>
      </c>
      <c r="E68" s="61" t="str">
        <f t="shared" si="30"/>
        <v/>
      </c>
      <c r="F68" s="67" t="str">
        <f t="shared" si="31"/>
        <v/>
      </c>
      <c r="G68" s="63"/>
      <c r="H68" s="63"/>
      <c r="I68" s="69"/>
      <c r="J68" s="20">
        <f t="shared" si="27"/>
        <v>46228</v>
      </c>
      <c r="K68" s="1" t="str">
        <f t="shared" si="24"/>
        <v>土</v>
      </c>
      <c r="L68" s="56"/>
      <c r="M68" s="61" t="str">
        <f t="shared" si="28"/>
        <v/>
      </c>
      <c r="N68" s="61" t="str">
        <f t="shared" si="21"/>
        <v/>
      </c>
      <c r="O68" s="67" t="str">
        <f t="shared" si="25"/>
        <v/>
      </c>
      <c r="P68" s="63"/>
      <c r="Q68" s="63"/>
      <c r="R68" s="69"/>
    </row>
    <row r="69" spans="1:18" s="9" customFormat="1" ht="15" customHeight="1" x14ac:dyDescent="0.2">
      <c r="A69" s="20">
        <f t="shared" si="26"/>
        <v>46199</v>
      </c>
      <c r="B69" s="1" t="str">
        <f t="shared" si="22"/>
        <v>金</v>
      </c>
      <c r="C69" s="56"/>
      <c r="D69" s="61" t="str">
        <f t="shared" si="29"/>
        <v/>
      </c>
      <c r="E69" s="61" t="str">
        <f t="shared" si="30"/>
        <v/>
      </c>
      <c r="F69" s="67" t="str">
        <f t="shared" si="31"/>
        <v/>
      </c>
      <c r="G69" s="63"/>
      <c r="H69" s="63"/>
      <c r="I69" s="69"/>
      <c r="J69" s="20">
        <f t="shared" si="27"/>
        <v>46229</v>
      </c>
      <c r="K69" s="1" t="str">
        <f t="shared" si="24"/>
        <v>日</v>
      </c>
      <c r="L69" s="56"/>
      <c r="M69" s="61" t="str">
        <f t="shared" si="28"/>
        <v/>
      </c>
      <c r="N69" s="61" t="str">
        <f t="shared" si="21"/>
        <v/>
      </c>
      <c r="O69" s="67" t="str">
        <f t="shared" si="25"/>
        <v/>
      </c>
      <c r="P69" s="63"/>
      <c r="Q69" s="63"/>
      <c r="R69" s="69"/>
    </row>
    <row r="70" spans="1:18" s="9" customFormat="1" ht="15" customHeight="1" x14ac:dyDescent="0.2">
      <c r="A70" s="20">
        <f t="shared" si="26"/>
        <v>46200</v>
      </c>
      <c r="B70" s="1" t="str">
        <f t="shared" si="22"/>
        <v>土</v>
      </c>
      <c r="C70" s="56"/>
      <c r="D70" s="61" t="str">
        <f t="shared" si="29"/>
        <v/>
      </c>
      <c r="E70" s="61" t="str">
        <f t="shared" si="30"/>
        <v/>
      </c>
      <c r="F70" s="67" t="str">
        <f t="shared" si="31"/>
        <v/>
      </c>
      <c r="G70" s="63"/>
      <c r="H70" s="63"/>
      <c r="I70" s="69"/>
      <c r="J70" s="20">
        <f t="shared" si="27"/>
        <v>46230</v>
      </c>
      <c r="K70" s="1" t="str">
        <f t="shared" si="24"/>
        <v>月</v>
      </c>
      <c r="L70" s="56"/>
      <c r="M70" s="61" t="str">
        <f t="shared" si="28"/>
        <v/>
      </c>
      <c r="N70" s="61" t="str">
        <f t="shared" si="21"/>
        <v/>
      </c>
      <c r="O70" s="67" t="str">
        <f t="shared" si="25"/>
        <v/>
      </c>
      <c r="P70" s="63"/>
      <c r="Q70" s="63"/>
      <c r="R70" s="69"/>
    </row>
    <row r="71" spans="1:18" s="9" customFormat="1" ht="15" customHeight="1" x14ac:dyDescent="0.2">
      <c r="A71" s="20">
        <f t="shared" si="26"/>
        <v>46201</v>
      </c>
      <c r="B71" s="1" t="str">
        <f t="shared" si="22"/>
        <v>日</v>
      </c>
      <c r="C71" s="56"/>
      <c r="D71" s="61" t="str">
        <f t="shared" si="29"/>
        <v/>
      </c>
      <c r="E71" s="61" t="str">
        <f t="shared" si="30"/>
        <v/>
      </c>
      <c r="F71" s="67" t="str">
        <f t="shared" si="31"/>
        <v/>
      </c>
      <c r="G71" s="63"/>
      <c r="H71" s="63"/>
      <c r="I71" s="69"/>
      <c r="J71" s="20">
        <f t="shared" si="27"/>
        <v>46231</v>
      </c>
      <c r="K71" s="1" t="str">
        <f t="shared" si="24"/>
        <v>火</v>
      </c>
      <c r="L71" s="56"/>
      <c r="M71" s="61" t="str">
        <f t="shared" si="28"/>
        <v/>
      </c>
      <c r="N71" s="61" t="str">
        <f t="shared" si="21"/>
        <v/>
      </c>
      <c r="O71" s="67" t="str">
        <f t="shared" si="25"/>
        <v/>
      </c>
      <c r="P71" s="63"/>
      <c r="Q71" s="63"/>
      <c r="R71" s="69"/>
    </row>
    <row r="72" spans="1:18" s="9" customFormat="1" ht="15" customHeight="1" x14ac:dyDescent="0.2">
      <c r="A72" s="20">
        <f t="shared" si="26"/>
        <v>46202</v>
      </c>
      <c r="B72" s="1" t="str">
        <f t="shared" si="22"/>
        <v>月</v>
      </c>
      <c r="C72" s="56"/>
      <c r="D72" s="61" t="str">
        <f t="shared" si="29"/>
        <v/>
      </c>
      <c r="E72" s="61" t="str">
        <f t="shared" si="30"/>
        <v/>
      </c>
      <c r="F72" s="67" t="str">
        <f t="shared" si="31"/>
        <v/>
      </c>
      <c r="G72" s="63"/>
      <c r="H72" s="63"/>
      <c r="I72" s="69"/>
      <c r="J72" s="20">
        <f t="shared" si="27"/>
        <v>46232</v>
      </c>
      <c r="K72" s="1" t="str">
        <f t="shared" si="24"/>
        <v>水</v>
      </c>
      <c r="L72" s="56"/>
      <c r="M72" s="61" t="str">
        <f t="shared" si="28"/>
        <v/>
      </c>
      <c r="N72" s="61" t="str">
        <f t="shared" si="21"/>
        <v/>
      </c>
      <c r="O72" s="67" t="str">
        <f t="shared" si="25"/>
        <v/>
      </c>
      <c r="P72" s="63"/>
      <c r="Q72" s="63"/>
      <c r="R72" s="69"/>
    </row>
    <row r="73" spans="1:18" s="9" customFormat="1" ht="15" customHeight="1" x14ac:dyDescent="0.2">
      <c r="A73" s="20">
        <f t="shared" si="26"/>
        <v>46203</v>
      </c>
      <c r="B73" s="1" t="str">
        <f t="shared" si="22"/>
        <v>火</v>
      </c>
      <c r="C73" s="56"/>
      <c r="D73" s="61" t="str">
        <f t="shared" si="29"/>
        <v/>
      </c>
      <c r="E73" s="61" t="str">
        <f t="shared" si="30"/>
        <v/>
      </c>
      <c r="F73" s="67" t="str">
        <f t="shared" si="31"/>
        <v/>
      </c>
      <c r="G73" s="63"/>
      <c r="H73" s="63"/>
      <c r="I73" s="69"/>
      <c r="J73" s="20">
        <f t="shared" si="27"/>
        <v>46233</v>
      </c>
      <c r="K73" s="1" t="str">
        <f t="shared" si="24"/>
        <v>木</v>
      </c>
      <c r="L73" s="56"/>
      <c r="M73" s="61" t="str">
        <f t="shared" si="28"/>
        <v/>
      </c>
      <c r="N73" s="61" t="str">
        <f t="shared" si="21"/>
        <v/>
      </c>
      <c r="O73" s="67" t="str">
        <f t="shared" si="25"/>
        <v/>
      </c>
      <c r="P73" s="63"/>
      <c r="Q73" s="63"/>
      <c r="R73" s="69"/>
    </row>
    <row r="74" spans="1:18" s="9" customFormat="1" ht="15" customHeight="1" x14ac:dyDescent="0.2">
      <c r="A74" s="20"/>
      <c r="B74" s="1"/>
      <c r="C74" s="57"/>
      <c r="D74" s="61"/>
      <c r="E74" s="61"/>
      <c r="F74" s="67"/>
      <c r="G74" s="64"/>
      <c r="H74" s="64"/>
      <c r="I74" s="70"/>
      <c r="J74" s="20">
        <f>J73+1</f>
        <v>46234</v>
      </c>
      <c r="K74" s="1" t="str">
        <f t="shared" si="24"/>
        <v>金</v>
      </c>
      <c r="L74" s="56"/>
      <c r="M74" s="61" t="str">
        <f>IF(COUNT($L74,P74)&lt;2,"",$L74*P74*0.001)</f>
        <v/>
      </c>
      <c r="N74" s="61" t="str">
        <f>IF(COUNT($L74,Q74)&lt;2,"",$L74*Q74*0.001)</f>
        <v/>
      </c>
      <c r="O74" s="67" t="str">
        <f>IF(COUNT($L74,R74)&lt;2,"",$L74*R74*0.001)</f>
        <v/>
      </c>
      <c r="P74" s="63"/>
      <c r="Q74" s="63"/>
      <c r="R74" s="69"/>
    </row>
    <row r="75" spans="1:18" s="9" customFormat="1" ht="15" customHeight="1" x14ac:dyDescent="0.2">
      <c r="A75" s="318" t="s">
        <v>7</v>
      </c>
      <c r="B75" s="319"/>
      <c r="C75" s="57">
        <f t="shared" ref="C75:I75" si="32">SUM(C44:C74)</f>
        <v>0</v>
      </c>
      <c r="D75" s="61">
        <f t="shared" si="32"/>
        <v>0</v>
      </c>
      <c r="E75" s="61">
        <f t="shared" si="32"/>
        <v>0</v>
      </c>
      <c r="F75" s="67">
        <f t="shared" si="32"/>
        <v>0</v>
      </c>
      <c r="G75" s="61">
        <f t="shared" si="32"/>
        <v>0</v>
      </c>
      <c r="H75" s="61">
        <f t="shared" si="32"/>
        <v>0</v>
      </c>
      <c r="I75" s="67">
        <f t="shared" si="32"/>
        <v>0</v>
      </c>
      <c r="J75" s="318" t="s">
        <v>7</v>
      </c>
      <c r="K75" s="319"/>
      <c r="L75" s="57">
        <f t="shared" ref="L75:R75" si="33">SUM(L44:L74)</f>
        <v>0</v>
      </c>
      <c r="M75" s="61">
        <f t="shared" si="33"/>
        <v>0</v>
      </c>
      <c r="N75" s="61">
        <f t="shared" si="33"/>
        <v>0</v>
      </c>
      <c r="O75" s="67">
        <f t="shared" si="33"/>
        <v>0</v>
      </c>
      <c r="P75" s="61">
        <f t="shared" si="33"/>
        <v>0</v>
      </c>
      <c r="Q75" s="61">
        <f t="shared" si="33"/>
        <v>0</v>
      </c>
      <c r="R75" s="67">
        <f t="shared" si="33"/>
        <v>0</v>
      </c>
    </row>
    <row r="76" spans="1:18" s="9" customFormat="1" ht="15" customHeight="1" x14ac:dyDescent="0.2">
      <c r="A76" s="318" t="s">
        <v>6</v>
      </c>
      <c r="B76" s="319"/>
      <c r="C76" s="80" t="str">
        <f t="shared" ref="C76:I76" si="34">IF(COUNT(C44:C74)=0,"",AVERAGE(C44:C74))</f>
        <v/>
      </c>
      <c r="D76" s="81" t="str">
        <f t="shared" si="34"/>
        <v/>
      </c>
      <c r="E76" s="81" t="str">
        <f t="shared" si="34"/>
        <v/>
      </c>
      <c r="F76" s="67" t="str">
        <f t="shared" si="34"/>
        <v/>
      </c>
      <c r="G76" s="81" t="str">
        <f t="shared" si="34"/>
        <v/>
      </c>
      <c r="H76" s="81" t="str">
        <f t="shared" si="34"/>
        <v/>
      </c>
      <c r="I76" s="82" t="str">
        <f t="shared" si="34"/>
        <v/>
      </c>
      <c r="J76" s="318" t="s">
        <v>6</v>
      </c>
      <c r="K76" s="319"/>
      <c r="L76" s="80" t="str">
        <f t="shared" ref="L76:R76" si="35">IF(COUNT(L44:L74)=0,"",AVERAGE(L44:L74))</f>
        <v/>
      </c>
      <c r="M76" s="81" t="str">
        <f t="shared" si="35"/>
        <v/>
      </c>
      <c r="N76" s="81" t="str">
        <f t="shared" si="35"/>
        <v/>
      </c>
      <c r="O76" s="67" t="str">
        <f t="shared" si="35"/>
        <v/>
      </c>
      <c r="P76" s="81" t="str">
        <f t="shared" si="35"/>
        <v/>
      </c>
      <c r="Q76" s="81" t="str">
        <f t="shared" si="35"/>
        <v/>
      </c>
      <c r="R76" s="82" t="str">
        <f t="shared" si="35"/>
        <v/>
      </c>
    </row>
    <row r="77" spans="1:18" s="8" customFormat="1" ht="13.5" customHeight="1" x14ac:dyDescent="0.2">
      <c r="A77" s="6"/>
      <c r="B77" s="6"/>
      <c r="C77" s="53"/>
      <c r="D77" s="59"/>
      <c r="E77" s="59"/>
      <c r="F77" s="65"/>
      <c r="G77" s="59"/>
      <c r="H77" s="59"/>
      <c r="I77" s="65"/>
      <c r="J77" s="6"/>
      <c r="K77" s="6"/>
      <c r="L77" s="53"/>
      <c r="M77" s="59"/>
      <c r="N77" s="59"/>
      <c r="O77" s="65"/>
      <c r="P77" s="59"/>
      <c r="Q77" s="321" t="s">
        <v>39</v>
      </c>
      <c r="R77" s="321"/>
    </row>
    <row r="78" spans="1:18" s="8" customFormat="1" ht="13.5" customHeight="1" x14ac:dyDescent="0.2">
      <c r="A78" s="322" t="s">
        <v>42</v>
      </c>
      <c r="B78" s="322"/>
      <c r="C78" s="322"/>
      <c r="D78" s="322"/>
      <c r="E78" s="322"/>
      <c r="F78" s="322"/>
      <c r="G78" s="322"/>
      <c r="H78" s="322"/>
      <c r="I78" s="322"/>
      <c r="J78" s="6"/>
      <c r="K78" s="6"/>
      <c r="L78" s="53"/>
      <c r="M78" s="59"/>
      <c r="N78" s="59"/>
      <c r="O78" s="65"/>
      <c r="P78" s="59"/>
      <c r="Q78" s="59"/>
      <c r="R78" s="65"/>
    </row>
    <row r="79" spans="1:18" s="9" customFormat="1" ht="12.75" customHeight="1" x14ac:dyDescent="0.2">
      <c r="A79" s="323">
        <f>EDATE($A$3,4)</f>
        <v>46235</v>
      </c>
      <c r="B79" s="324"/>
      <c r="C79" s="324"/>
      <c r="D79" s="324"/>
      <c r="E79" s="324"/>
      <c r="F79" s="324"/>
      <c r="G79" s="324"/>
      <c r="H79" s="324"/>
      <c r="I79" s="325"/>
      <c r="J79" s="323">
        <f>EDATE($A$3,5)</f>
        <v>46266</v>
      </c>
      <c r="K79" s="324"/>
      <c r="L79" s="324"/>
      <c r="M79" s="324"/>
      <c r="N79" s="324"/>
      <c r="O79" s="324"/>
      <c r="P79" s="324"/>
      <c r="Q79" s="324"/>
      <c r="R79" s="325"/>
    </row>
    <row r="80" spans="1:18" s="9" customFormat="1" ht="12.75" customHeight="1" x14ac:dyDescent="0.2">
      <c r="A80" s="320" t="s">
        <v>8</v>
      </c>
      <c r="B80" s="320" t="s">
        <v>9</v>
      </c>
      <c r="C80" s="54" t="s">
        <v>0</v>
      </c>
      <c r="D80" s="320" t="s">
        <v>2</v>
      </c>
      <c r="E80" s="320"/>
      <c r="F80" s="320"/>
      <c r="G80" s="320" t="s">
        <v>5</v>
      </c>
      <c r="H80" s="320"/>
      <c r="I80" s="320"/>
      <c r="J80" s="320" t="s">
        <v>8</v>
      </c>
      <c r="K80" s="320" t="s">
        <v>9</v>
      </c>
      <c r="L80" s="54" t="s">
        <v>0</v>
      </c>
      <c r="M80" s="320" t="s">
        <v>2</v>
      </c>
      <c r="N80" s="320"/>
      <c r="O80" s="320"/>
      <c r="P80" s="320" t="s">
        <v>5</v>
      </c>
      <c r="Q80" s="320"/>
      <c r="R80" s="320"/>
    </row>
    <row r="81" spans="1:18" s="9" customFormat="1" ht="12.75" customHeight="1" x14ac:dyDescent="0.2">
      <c r="A81" s="320"/>
      <c r="B81" s="320"/>
      <c r="C81" s="55" t="s">
        <v>1</v>
      </c>
      <c r="D81" s="60" t="s">
        <v>46</v>
      </c>
      <c r="E81" s="60" t="s">
        <v>3</v>
      </c>
      <c r="F81" s="66" t="s">
        <v>4</v>
      </c>
      <c r="G81" s="60" t="s">
        <v>48</v>
      </c>
      <c r="H81" s="60" t="s">
        <v>3</v>
      </c>
      <c r="I81" s="66" t="s">
        <v>4</v>
      </c>
      <c r="J81" s="320"/>
      <c r="K81" s="320"/>
      <c r="L81" s="55" t="s">
        <v>1</v>
      </c>
      <c r="M81" s="60" t="s">
        <v>49</v>
      </c>
      <c r="N81" s="60" t="s">
        <v>3</v>
      </c>
      <c r="O81" s="66" t="s">
        <v>4</v>
      </c>
      <c r="P81" s="60" t="s">
        <v>47</v>
      </c>
      <c r="Q81" s="60" t="s">
        <v>3</v>
      </c>
      <c r="R81" s="66" t="s">
        <v>4</v>
      </c>
    </row>
    <row r="82" spans="1:18" s="9" customFormat="1" ht="15" customHeight="1" x14ac:dyDescent="0.2">
      <c r="A82" s="20">
        <f>EDATE($A$6,4)</f>
        <v>46235</v>
      </c>
      <c r="B82" s="1" t="str">
        <f>TEXT(A82,"aaa")</f>
        <v>土</v>
      </c>
      <c r="C82" s="56"/>
      <c r="D82" s="61" t="str">
        <f>IF(COUNT($C82,G82)&lt;2,"",$C82*G82*0.001)</f>
        <v/>
      </c>
      <c r="E82" s="61" t="str">
        <f t="shared" ref="E82:E100" si="36">IF(COUNT($C82,H82)&lt;2,"",$C82*H82*0.001)</f>
        <v/>
      </c>
      <c r="F82" s="67" t="str">
        <f t="shared" ref="F82:F100" si="37">IF(COUNT($C82,I82)&lt;2,"",$C82*I82*0.001)</f>
        <v/>
      </c>
      <c r="G82" s="63"/>
      <c r="H82" s="63"/>
      <c r="I82" s="69"/>
      <c r="J82" s="20">
        <f>EDATE($A$6,5)</f>
        <v>46266</v>
      </c>
      <c r="K82" s="1" t="str">
        <f>TEXT(J82,"aaa")</f>
        <v>火</v>
      </c>
      <c r="L82" s="56"/>
      <c r="M82" s="61" t="str">
        <f t="shared" ref="M82:M89" si="38">IF(COUNT($L82,P82)&lt;2,"",$L82*P82*0.001)</f>
        <v/>
      </c>
      <c r="N82" s="61" t="str">
        <f t="shared" ref="N82:N111" si="39">IF(COUNT($L82,Q82)&lt;2,"",$L82*Q82*0.001)</f>
        <v/>
      </c>
      <c r="O82" s="67" t="str">
        <f>IF(COUNT($L82,R82)&lt;2,"",$L82*R82*0.001)</f>
        <v/>
      </c>
      <c r="P82" s="63"/>
      <c r="Q82" s="63"/>
      <c r="R82" s="69"/>
    </row>
    <row r="83" spans="1:18" s="9" customFormat="1" ht="15" customHeight="1" x14ac:dyDescent="0.2">
      <c r="A83" s="20">
        <f>A82+1</f>
        <v>46236</v>
      </c>
      <c r="B83" s="1" t="str">
        <f t="shared" ref="B83:B112" si="40">TEXT(A83,"aaa")</f>
        <v>日</v>
      </c>
      <c r="C83" s="56"/>
      <c r="D83" s="61" t="str">
        <f t="shared" ref="D83:D100" si="41">IF(COUNT($C83,G83)&lt;2,"",$C83*G83*0.001)</f>
        <v/>
      </c>
      <c r="E83" s="61" t="str">
        <f t="shared" si="36"/>
        <v/>
      </c>
      <c r="F83" s="67" t="str">
        <f t="shared" si="37"/>
        <v/>
      </c>
      <c r="G83" s="63"/>
      <c r="H83" s="63"/>
      <c r="I83" s="69"/>
      <c r="J83" s="20">
        <f>J82+1</f>
        <v>46267</v>
      </c>
      <c r="K83" s="1" t="str">
        <f t="shared" ref="K83:K111" si="42">TEXT(J83,"aaa")</f>
        <v>水</v>
      </c>
      <c r="L83" s="56"/>
      <c r="M83" s="61" t="str">
        <f t="shared" si="38"/>
        <v/>
      </c>
      <c r="N83" s="61" t="str">
        <f t="shared" si="39"/>
        <v/>
      </c>
      <c r="O83" s="67" t="str">
        <f t="shared" ref="O83:O111" si="43">IF(COUNT($L83,R83)&lt;2,"",$L83*R83*0.001)</f>
        <v/>
      </c>
      <c r="P83" s="63"/>
      <c r="Q83" s="63"/>
      <c r="R83" s="69"/>
    </row>
    <row r="84" spans="1:18" s="9" customFormat="1" ht="15" customHeight="1" x14ac:dyDescent="0.2">
      <c r="A84" s="20">
        <f t="shared" ref="A84:A112" si="44">A83+1</f>
        <v>46237</v>
      </c>
      <c r="B84" s="1" t="str">
        <f t="shared" si="40"/>
        <v>月</v>
      </c>
      <c r="C84" s="56"/>
      <c r="D84" s="61" t="str">
        <f t="shared" si="41"/>
        <v/>
      </c>
      <c r="E84" s="61" t="str">
        <f t="shared" si="36"/>
        <v/>
      </c>
      <c r="F84" s="67" t="str">
        <f t="shared" si="37"/>
        <v/>
      </c>
      <c r="G84" s="63"/>
      <c r="H84" s="63"/>
      <c r="I84" s="69"/>
      <c r="J84" s="20">
        <f t="shared" ref="J84:J111" si="45">J83+1</f>
        <v>46268</v>
      </c>
      <c r="K84" s="1" t="str">
        <f t="shared" si="42"/>
        <v>木</v>
      </c>
      <c r="L84" s="56"/>
      <c r="M84" s="61" t="str">
        <f t="shared" si="38"/>
        <v/>
      </c>
      <c r="N84" s="61" t="str">
        <f t="shared" si="39"/>
        <v/>
      </c>
      <c r="O84" s="67" t="str">
        <f t="shared" si="43"/>
        <v/>
      </c>
      <c r="P84" s="63"/>
      <c r="Q84" s="63"/>
      <c r="R84" s="69"/>
    </row>
    <row r="85" spans="1:18" s="9" customFormat="1" ht="15" customHeight="1" x14ac:dyDescent="0.2">
      <c r="A85" s="20">
        <f t="shared" si="44"/>
        <v>46238</v>
      </c>
      <c r="B85" s="1" t="str">
        <f t="shared" si="40"/>
        <v>火</v>
      </c>
      <c r="C85" s="56"/>
      <c r="D85" s="61" t="str">
        <f t="shared" si="41"/>
        <v/>
      </c>
      <c r="E85" s="61" t="str">
        <f t="shared" si="36"/>
        <v/>
      </c>
      <c r="F85" s="67" t="str">
        <f t="shared" si="37"/>
        <v/>
      </c>
      <c r="G85" s="63"/>
      <c r="H85" s="63"/>
      <c r="I85" s="69"/>
      <c r="J85" s="20">
        <f t="shared" si="45"/>
        <v>46269</v>
      </c>
      <c r="K85" s="1" t="str">
        <f t="shared" si="42"/>
        <v>金</v>
      </c>
      <c r="L85" s="56"/>
      <c r="M85" s="61" t="str">
        <f t="shared" si="38"/>
        <v/>
      </c>
      <c r="N85" s="61" t="str">
        <f t="shared" si="39"/>
        <v/>
      </c>
      <c r="O85" s="67" t="str">
        <f t="shared" si="43"/>
        <v/>
      </c>
      <c r="P85" s="63"/>
      <c r="Q85" s="63"/>
      <c r="R85" s="69"/>
    </row>
    <row r="86" spans="1:18" s="9" customFormat="1" ht="15" customHeight="1" x14ac:dyDescent="0.2">
      <c r="A86" s="20">
        <f t="shared" si="44"/>
        <v>46239</v>
      </c>
      <c r="B86" s="1" t="str">
        <f t="shared" si="40"/>
        <v>水</v>
      </c>
      <c r="C86" s="56"/>
      <c r="D86" s="61" t="str">
        <f t="shared" si="41"/>
        <v/>
      </c>
      <c r="E86" s="61" t="str">
        <f t="shared" si="36"/>
        <v/>
      </c>
      <c r="F86" s="67" t="str">
        <f t="shared" si="37"/>
        <v/>
      </c>
      <c r="G86" s="63"/>
      <c r="H86" s="63"/>
      <c r="I86" s="69"/>
      <c r="J86" s="20">
        <f t="shared" si="45"/>
        <v>46270</v>
      </c>
      <c r="K86" s="1" t="str">
        <f t="shared" si="42"/>
        <v>土</v>
      </c>
      <c r="L86" s="56"/>
      <c r="M86" s="61" t="str">
        <f t="shared" si="38"/>
        <v/>
      </c>
      <c r="N86" s="61" t="str">
        <f t="shared" si="39"/>
        <v/>
      </c>
      <c r="O86" s="67" t="str">
        <f t="shared" si="43"/>
        <v/>
      </c>
      <c r="P86" s="63"/>
      <c r="Q86" s="63"/>
      <c r="R86" s="69"/>
    </row>
    <row r="87" spans="1:18" s="9" customFormat="1" ht="15" customHeight="1" x14ac:dyDescent="0.2">
      <c r="A87" s="20">
        <f t="shared" si="44"/>
        <v>46240</v>
      </c>
      <c r="B87" s="1" t="str">
        <f t="shared" si="40"/>
        <v>木</v>
      </c>
      <c r="C87" s="56"/>
      <c r="D87" s="61" t="str">
        <f t="shared" si="41"/>
        <v/>
      </c>
      <c r="E87" s="61" t="str">
        <f t="shared" si="36"/>
        <v/>
      </c>
      <c r="F87" s="67" t="str">
        <f t="shared" si="37"/>
        <v/>
      </c>
      <c r="G87" s="63"/>
      <c r="H87" s="63"/>
      <c r="I87" s="69"/>
      <c r="J87" s="20">
        <f t="shared" si="45"/>
        <v>46271</v>
      </c>
      <c r="K87" s="1" t="str">
        <f t="shared" si="42"/>
        <v>日</v>
      </c>
      <c r="L87" s="56"/>
      <c r="M87" s="61" t="str">
        <f t="shared" si="38"/>
        <v/>
      </c>
      <c r="N87" s="61" t="str">
        <f t="shared" si="39"/>
        <v/>
      </c>
      <c r="O87" s="67" t="str">
        <f t="shared" si="43"/>
        <v/>
      </c>
      <c r="P87" s="63"/>
      <c r="Q87" s="63"/>
      <c r="R87" s="69"/>
    </row>
    <row r="88" spans="1:18" s="9" customFormat="1" ht="15" customHeight="1" x14ac:dyDescent="0.2">
      <c r="A88" s="20">
        <f t="shared" si="44"/>
        <v>46241</v>
      </c>
      <c r="B88" s="1" t="str">
        <f t="shared" si="40"/>
        <v>金</v>
      </c>
      <c r="C88" s="56"/>
      <c r="D88" s="61" t="str">
        <f t="shared" si="41"/>
        <v/>
      </c>
      <c r="E88" s="61" t="str">
        <f t="shared" si="36"/>
        <v/>
      </c>
      <c r="F88" s="67" t="str">
        <f t="shared" si="37"/>
        <v/>
      </c>
      <c r="G88" s="63"/>
      <c r="H88" s="63"/>
      <c r="I88" s="69"/>
      <c r="J88" s="20">
        <f t="shared" si="45"/>
        <v>46272</v>
      </c>
      <c r="K88" s="1" t="str">
        <f t="shared" si="42"/>
        <v>月</v>
      </c>
      <c r="L88" s="56"/>
      <c r="M88" s="61" t="str">
        <f t="shared" si="38"/>
        <v/>
      </c>
      <c r="N88" s="61" t="str">
        <f t="shared" si="39"/>
        <v/>
      </c>
      <c r="O88" s="67" t="str">
        <f t="shared" si="43"/>
        <v/>
      </c>
      <c r="P88" s="63"/>
      <c r="Q88" s="63"/>
      <c r="R88" s="69"/>
    </row>
    <row r="89" spans="1:18" s="9" customFormat="1" ht="15" customHeight="1" x14ac:dyDescent="0.2">
      <c r="A89" s="20">
        <f t="shared" si="44"/>
        <v>46242</v>
      </c>
      <c r="B89" s="1" t="str">
        <f t="shared" si="40"/>
        <v>土</v>
      </c>
      <c r="C89" s="56"/>
      <c r="D89" s="61" t="str">
        <f t="shared" si="41"/>
        <v/>
      </c>
      <c r="E89" s="61" t="str">
        <f t="shared" si="36"/>
        <v/>
      </c>
      <c r="F89" s="67" t="str">
        <f t="shared" si="37"/>
        <v/>
      </c>
      <c r="G89" s="63"/>
      <c r="H89" s="63"/>
      <c r="I89" s="69"/>
      <c r="J89" s="20">
        <f t="shared" si="45"/>
        <v>46273</v>
      </c>
      <c r="K89" s="1" t="str">
        <f t="shared" si="42"/>
        <v>火</v>
      </c>
      <c r="L89" s="56"/>
      <c r="M89" s="61" t="str">
        <f t="shared" si="38"/>
        <v/>
      </c>
      <c r="N89" s="61" t="str">
        <f t="shared" si="39"/>
        <v/>
      </c>
      <c r="O89" s="67" t="str">
        <f t="shared" si="43"/>
        <v/>
      </c>
      <c r="P89" s="63"/>
      <c r="Q89" s="63"/>
      <c r="R89" s="69"/>
    </row>
    <row r="90" spans="1:18" s="9" customFormat="1" ht="15" customHeight="1" x14ac:dyDescent="0.2">
      <c r="A90" s="20">
        <f t="shared" si="44"/>
        <v>46243</v>
      </c>
      <c r="B90" s="1" t="str">
        <f t="shared" si="40"/>
        <v>日</v>
      </c>
      <c r="C90" s="56"/>
      <c r="D90" s="61" t="str">
        <f t="shared" si="41"/>
        <v/>
      </c>
      <c r="E90" s="61" t="str">
        <f t="shared" si="36"/>
        <v/>
      </c>
      <c r="F90" s="67" t="str">
        <f t="shared" si="37"/>
        <v/>
      </c>
      <c r="G90" s="63"/>
      <c r="H90" s="63"/>
      <c r="I90" s="69"/>
      <c r="J90" s="20">
        <f t="shared" si="45"/>
        <v>46274</v>
      </c>
      <c r="K90" s="1" t="str">
        <f t="shared" si="42"/>
        <v>水</v>
      </c>
      <c r="L90" s="56"/>
      <c r="M90" s="61" t="str">
        <f t="shared" ref="M90:M111" si="46">IF(COUNT($L90,P90)&lt;2,"",$L90*P90*0.001)</f>
        <v/>
      </c>
      <c r="N90" s="61" t="str">
        <f t="shared" si="39"/>
        <v/>
      </c>
      <c r="O90" s="67" t="str">
        <f t="shared" si="43"/>
        <v/>
      </c>
      <c r="P90" s="63"/>
      <c r="Q90" s="63"/>
      <c r="R90" s="69"/>
    </row>
    <row r="91" spans="1:18" s="9" customFormat="1" ht="15" customHeight="1" x14ac:dyDescent="0.2">
      <c r="A91" s="20">
        <f t="shared" si="44"/>
        <v>46244</v>
      </c>
      <c r="B91" s="1" t="str">
        <f t="shared" si="40"/>
        <v>月</v>
      </c>
      <c r="C91" s="56"/>
      <c r="D91" s="61" t="str">
        <f t="shared" si="41"/>
        <v/>
      </c>
      <c r="E91" s="61" t="str">
        <f t="shared" si="36"/>
        <v/>
      </c>
      <c r="F91" s="67" t="str">
        <f t="shared" si="37"/>
        <v/>
      </c>
      <c r="G91" s="63"/>
      <c r="H91" s="63"/>
      <c r="I91" s="69"/>
      <c r="J91" s="20">
        <f t="shared" si="45"/>
        <v>46275</v>
      </c>
      <c r="K91" s="1" t="str">
        <f t="shared" si="42"/>
        <v>木</v>
      </c>
      <c r="L91" s="56"/>
      <c r="M91" s="61" t="str">
        <f t="shared" si="46"/>
        <v/>
      </c>
      <c r="N91" s="61" t="str">
        <f t="shared" si="39"/>
        <v/>
      </c>
      <c r="O91" s="67" t="str">
        <f t="shared" si="43"/>
        <v/>
      </c>
      <c r="P91" s="63"/>
      <c r="Q91" s="63"/>
      <c r="R91" s="69"/>
    </row>
    <row r="92" spans="1:18" s="9" customFormat="1" ht="15" customHeight="1" x14ac:dyDescent="0.2">
      <c r="A92" s="20">
        <f t="shared" si="44"/>
        <v>46245</v>
      </c>
      <c r="B92" s="1" t="str">
        <f t="shared" si="40"/>
        <v>火</v>
      </c>
      <c r="C92" s="56"/>
      <c r="D92" s="61" t="str">
        <f t="shared" si="41"/>
        <v/>
      </c>
      <c r="E92" s="61" t="str">
        <f t="shared" si="36"/>
        <v/>
      </c>
      <c r="F92" s="67" t="str">
        <f t="shared" si="37"/>
        <v/>
      </c>
      <c r="G92" s="63"/>
      <c r="H92" s="63"/>
      <c r="I92" s="69"/>
      <c r="J92" s="20">
        <f t="shared" si="45"/>
        <v>46276</v>
      </c>
      <c r="K92" s="1" t="str">
        <f t="shared" si="42"/>
        <v>金</v>
      </c>
      <c r="L92" s="56"/>
      <c r="M92" s="61" t="str">
        <f t="shared" si="46"/>
        <v/>
      </c>
      <c r="N92" s="61" t="str">
        <f t="shared" si="39"/>
        <v/>
      </c>
      <c r="O92" s="67" t="str">
        <f t="shared" si="43"/>
        <v/>
      </c>
      <c r="P92" s="63"/>
      <c r="Q92" s="63"/>
      <c r="R92" s="69"/>
    </row>
    <row r="93" spans="1:18" s="9" customFormat="1" ht="15" customHeight="1" x14ac:dyDescent="0.2">
      <c r="A93" s="20">
        <f t="shared" si="44"/>
        <v>46246</v>
      </c>
      <c r="B93" s="1" t="str">
        <f t="shared" si="40"/>
        <v>水</v>
      </c>
      <c r="C93" s="56"/>
      <c r="D93" s="61" t="str">
        <f t="shared" si="41"/>
        <v/>
      </c>
      <c r="E93" s="61" t="str">
        <f t="shared" si="36"/>
        <v/>
      </c>
      <c r="F93" s="67" t="str">
        <f t="shared" si="37"/>
        <v/>
      </c>
      <c r="G93" s="63"/>
      <c r="H93" s="63"/>
      <c r="I93" s="69"/>
      <c r="J93" s="20">
        <f t="shared" si="45"/>
        <v>46277</v>
      </c>
      <c r="K93" s="1" t="str">
        <f t="shared" si="42"/>
        <v>土</v>
      </c>
      <c r="L93" s="56"/>
      <c r="M93" s="61" t="str">
        <f t="shared" si="46"/>
        <v/>
      </c>
      <c r="N93" s="61" t="str">
        <f t="shared" si="39"/>
        <v/>
      </c>
      <c r="O93" s="67" t="str">
        <f t="shared" si="43"/>
        <v/>
      </c>
      <c r="P93" s="63"/>
      <c r="Q93" s="63"/>
      <c r="R93" s="69"/>
    </row>
    <row r="94" spans="1:18" s="9" customFormat="1" ht="15" customHeight="1" x14ac:dyDescent="0.2">
      <c r="A94" s="20">
        <f t="shared" si="44"/>
        <v>46247</v>
      </c>
      <c r="B94" s="1" t="str">
        <f t="shared" si="40"/>
        <v>木</v>
      </c>
      <c r="C94" s="56"/>
      <c r="D94" s="61" t="str">
        <f t="shared" si="41"/>
        <v/>
      </c>
      <c r="E94" s="61" t="str">
        <f t="shared" si="36"/>
        <v/>
      </c>
      <c r="F94" s="67" t="str">
        <f t="shared" si="37"/>
        <v/>
      </c>
      <c r="G94" s="63"/>
      <c r="H94" s="63"/>
      <c r="I94" s="69"/>
      <c r="J94" s="20">
        <f t="shared" si="45"/>
        <v>46278</v>
      </c>
      <c r="K94" s="1" t="str">
        <f t="shared" si="42"/>
        <v>日</v>
      </c>
      <c r="L94" s="56"/>
      <c r="M94" s="61" t="str">
        <f t="shared" si="46"/>
        <v/>
      </c>
      <c r="N94" s="61" t="str">
        <f t="shared" si="39"/>
        <v/>
      </c>
      <c r="O94" s="67" t="str">
        <f t="shared" si="43"/>
        <v/>
      </c>
      <c r="P94" s="63"/>
      <c r="Q94" s="63"/>
      <c r="R94" s="69"/>
    </row>
    <row r="95" spans="1:18" s="9" customFormat="1" ht="15" customHeight="1" x14ac:dyDescent="0.2">
      <c r="A95" s="20">
        <f t="shared" si="44"/>
        <v>46248</v>
      </c>
      <c r="B95" s="1" t="str">
        <f t="shared" si="40"/>
        <v>金</v>
      </c>
      <c r="C95" s="56"/>
      <c r="D95" s="61" t="str">
        <f t="shared" si="41"/>
        <v/>
      </c>
      <c r="E95" s="61" t="str">
        <f t="shared" si="36"/>
        <v/>
      </c>
      <c r="F95" s="67" t="str">
        <f t="shared" si="37"/>
        <v/>
      </c>
      <c r="G95" s="63"/>
      <c r="H95" s="63"/>
      <c r="I95" s="69"/>
      <c r="J95" s="20">
        <f t="shared" si="45"/>
        <v>46279</v>
      </c>
      <c r="K95" s="1" t="str">
        <f t="shared" si="42"/>
        <v>月</v>
      </c>
      <c r="L95" s="56"/>
      <c r="M95" s="61" t="str">
        <f t="shared" si="46"/>
        <v/>
      </c>
      <c r="N95" s="61" t="str">
        <f t="shared" si="39"/>
        <v/>
      </c>
      <c r="O95" s="67" t="str">
        <f t="shared" si="43"/>
        <v/>
      </c>
      <c r="P95" s="63"/>
      <c r="Q95" s="63"/>
      <c r="R95" s="69"/>
    </row>
    <row r="96" spans="1:18" s="9" customFormat="1" ht="15" customHeight="1" x14ac:dyDescent="0.2">
      <c r="A96" s="20">
        <f t="shared" si="44"/>
        <v>46249</v>
      </c>
      <c r="B96" s="1" t="str">
        <f t="shared" si="40"/>
        <v>土</v>
      </c>
      <c r="C96" s="56"/>
      <c r="D96" s="61" t="str">
        <f t="shared" si="41"/>
        <v/>
      </c>
      <c r="E96" s="61" t="str">
        <f t="shared" si="36"/>
        <v/>
      </c>
      <c r="F96" s="67" t="str">
        <f t="shared" si="37"/>
        <v/>
      </c>
      <c r="G96" s="63"/>
      <c r="H96" s="63"/>
      <c r="I96" s="69"/>
      <c r="J96" s="20">
        <f t="shared" si="45"/>
        <v>46280</v>
      </c>
      <c r="K96" s="1" t="str">
        <f t="shared" si="42"/>
        <v>火</v>
      </c>
      <c r="L96" s="56"/>
      <c r="M96" s="61" t="str">
        <f t="shared" si="46"/>
        <v/>
      </c>
      <c r="N96" s="61" t="str">
        <f t="shared" si="39"/>
        <v/>
      </c>
      <c r="O96" s="67" t="str">
        <f t="shared" si="43"/>
        <v/>
      </c>
      <c r="P96" s="63"/>
      <c r="Q96" s="63"/>
      <c r="R96" s="69"/>
    </row>
    <row r="97" spans="1:18" s="9" customFormat="1" ht="15" customHeight="1" x14ac:dyDescent="0.2">
      <c r="A97" s="20">
        <f t="shared" si="44"/>
        <v>46250</v>
      </c>
      <c r="B97" s="1" t="str">
        <f t="shared" si="40"/>
        <v>日</v>
      </c>
      <c r="C97" s="56"/>
      <c r="D97" s="61" t="str">
        <f t="shared" si="41"/>
        <v/>
      </c>
      <c r="E97" s="61" t="str">
        <f t="shared" si="36"/>
        <v/>
      </c>
      <c r="F97" s="67" t="str">
        <f t="shared" si="37"/>
        <v/>
      </c>
      <c r="G97" s="63"/>
      <c r="H97" s="63"/>
      <c r="I97" s="69"/>
      <c r="J97" s="20">
        <f t="shared" si="45"/>
        <v>46281</v>
      </c>
      <c r="K97" s="1" t="str">
        <f t="shared" si="42"/>
        <v>水</v>
      </c>
      <c r="L97" s="56"/>
      <c r="M97" s="61" t="str">
        <f t="shared" si="46"/>
        <v/>
      </c>
      <c r="N97" s="61" t="str">
        <f t="shared" si="39"/>
        <v/>
      </c>
      <c r="O97" s="67" t="str">
        <f t="shared" si="43"/>
        <v/>
      </c>
      <c r="P97" s="63"/>
      <c r="Q97" s="63"/>
      <c r="R97" s="69"/>
    </row>
    <row r="98" spans="1:18" s="9" customFormat="1" ht="15" customHeight="1" x14ac:dyDescent="0.2">
      <c r="A98" s="20">
        <f t="shared" si="44"/>
        <v>46251</v>
      </c>
      <c r="B98" s="1" t="str">
        <f t="shared" si="40"/>
        <v>月</v>
      </c>
      <c r="C98" s="56"/>
      <c r="D98" s="61" t="str">
        <f t="shared" si="41"/>
        <v/>
      </c>
      <c r="E98" s="61" t="str">
        <f t="shared" si="36"/>
        <v/>
      </c>
      <c r="F98" s="67" t="str">
        <f t="shared" si="37"/>
        <v/>
      </c>
      <c r="G98" s="63"/>
      <c r="H98" s="63"/>
      <c r="I98" s="69"/>
      <c r="J98" s="20">
        <f t="shared" si="45"/>
        <v>46282</v>
      </c>
      <c r="K98" s="1" t="str">
        <f t="shared" si="42"/>
        <v>木</v>
      </c>
      <c r="L98" s="56"/>
      <c r="M98" s="61" t="str">
        <f t="shared" si="46"/>
        <v/>
      </c>
      <c r="N98" s="61" t="str">
        <f t="shared" si="39"/>
        <v/>
      </c>
      <c r="O98" s="67" t="str">
        <f t="shared" si="43"/>
        <v/>
      </c>
      <c r="P98" s="63"/>
      <c r="Q98" s="63"/>
      <c r="R98" s="69"/>
    </row>
    <row r="99" spans="1:18" s="9" customFormat="1" ht="15" customHeight="1" x14ac:dyDescent="0.2">
      <c r="A99" s="20">
        <f t="shared" si="44"/>
        <v>46252</v>
      </c>
      <c r="B99" s="1" t="str">
        <f t="shared" si="40"/>
        <v>火</v>
      </c>
      <c r="C99" s="56"/>
      <c r="D99" s="61" t="str">
        <f t="shared" si="41"/>
        <v/>
      </c>
      <c r="E99" s="61" t="str">
        <f t="shared" si="36"/>
        <v/>
      </c>
      <c r="F99" s="67" t="str">
        <f t="shared" si="37"/>
        <v/>
      </c>
      <c r="G99" s="63"/>
      <c r="H99" s="63"/>
      <c r="I99" s="69"/>
      <c r="J99" s="20">
        <f t="shared" si="45"/>
        <v>46283</v>
      </c>
      <c r="K99" s="1" t="str">
        <f t="shared" si="42"/>
        <v>金</v>
      </c>
      <c r="L99" s="56"/>
      <c r="M99" s="61" t="str">
        <f t="shared" si="46"/>
        <v/>
      </c>
      <c r="N99" s="61" t="str">
        <f t="shared" si="39"/>
        <v/>
      </c>
      <c r="O99" s="67" t="str">
        <f t="shared" si="43"/>
        <v/>
      </c>
      <c r="P99" s="63"/>
      <c r="Q99" s="63"/>
      <c r="R99" s="69"/>
    </row>
    <row r="100" spans="1:18" s="9" customFormat="1" ht="15" customHeight="1" x14ac:dyDescent="0.2">
      <c r="A100" s="20">
        <f t="shared" si="44"/>
        <v>46253</v>
      </c>
      <c r="B100" s="1" t="str">
        <f t="shared" si="40"/>
        <v>水</v>
      </c>
      <c r="C100" s="56"/>
      <c r="D100" s="61" t="str">
        <f t="shared" si="41"/>
        <v/>
      </c>
      <c r="E100" s="61" t="str">
        <f t="shared" si="36"/>
        <v/>
      </c>
      <c r="F100" s="67" t="str">
        <f t="shared" si="37"/>
        <v/>
      </c>
      <c r="G100" s="63"/>
      <c r="H100" s="63"/>
      <c r="I100" s="69"/>
      <c r="J100" s="20">
        <f t="shared" si="45"/>
        <v>46284</v>
      </c>
      <c r="K100" s="1" t="str">
        <f t="shared" si="42"/>
        <v>土</v>
      </c>
      <c r="L100" s="56"/>
      <c r="M100" s="61" t="str">
        <f t="shared" si="46"/>
        <v/>
      </c>
      <c r="N100" s="61" t="str">
        <f t="shared" si="39"/>
        <v/>
      </c>
      <c r="O100" s="67" t="str">
        <f t="shared" si="43"/>
        <v/>
      </c>
      <c r="P100" s="63"/>
      <c r="Q100" s="63"/>
      <c r="R100" s="69"/>
    </row>
    <row r="101" spans="1:18" s="9" customFormat="1" ht="15" customHeight="1" x14ac:dyDescent="0.2">
      <c r="A101" s="20">
        <f t="shared" si="44"/>
        <v>46254</v>
      </c>
      <c r="B101" s="1" t="str">
        <f t="shared" si="40"/>
        <v>木</v>
      </c>
      <c r="C101" s="56"/>
      <c r="D101" s="61" t="str">
        <f>IF(COUNT($C101,G101)&lt;2,"",$C101*G101*0.001)</f>
        <v/>
      </c>
      <c r="E101" s="61" t="str">
        <f>IF(COUNT($C101,H101)&lt;2,"",$C101*H101*0.001)</f>
        <v/>
      </c>
      <c r="F101" s="67" t="str">
        <f>IF(COUNT($C101,I101)&lt;2,"",$C101*I101*0.001)</f>
        <v/>
      </c>
      <c r="G101" s="63"/>
      <c r="H101" s="63"/>
      <c r="I101" s="69"/>
      <c r="J101" s="20">
        <f t="shared" si="45"/>
        <v>46285</v>
      </c>
      <c r="K101" s="1" t="str">
        <f t="shared" si="42"/>
        <v>日</v>
      </c>
      <c r="L101" s="56"/>
      <c r="M101" s="61" t="str">
        <f t="shared" si="46"/>
        <v/>
      </c>
      <c r="N101" s="61" t="str">
        <f t="shared" si="39"/>
        <v/>
      </c>
      <c r="O101" s="67" t="str">
        <f t="shared" si="43"/>
        <v/>
      </c>
      <c r="P101" s="63"/>
      <c r="Q101" s="63"/>
      <c r="R101" s="69"/>
    </row>
    <row r="102" spans="1:18" s="9" customFormat="1" ht="15" customHeight="1" x14ac:dyDescent="0.2">
      <c r="A102" s="20">
        <f t="shared" si="44"/>
        <v>46255</v>
      </c>
      <c r="B102" s="1" t="str">
        <f t="shared" si="40"/>
        <v>金</v>
      </c>
      <c r="C102" s="56"/>
      <c r="D102" s="61" t="str">
        <f t="shared" ref="D102:D112" si="47">IF(COUNT($C102,G102)&lt;2,"",$C102*G102*0.001)</f>
        <v/>
      </c>
      <c r="E102" s="61" t="str">
        <f t="shared" ref="E102:E112" si="48">IF(COUNT($C102,H102)&lt;2,"",$C102*H102*0.001)</f>
        <v/>
      </c>
      <c r="F102" s="67" t="str">
        <f t="shared" ref="F102:F112" si="49">IF(COUNT($C102,I102)&lt;2,"",$C102*I102*0.001)</f>
        <v/>
      </c>
      <c r="G102" s="63"/>
      <c r="H102" s="63"/>
      <c r="I102" s="69"/>
      <c r="J102" s="20">
        <f t="shared" si="45"/>
        <v>46286</v>
      </c>
      <c r="K102" s="1" t="str">
        <f t="shared" si="42"/>
        <v>月</v>
      </c>
      <c r="L102" s="56"/>
      <c r="M102" s="61" t="str">
        <f t="shared" si="46"/>
        <v/>
      </c>
      <c r="N102" s="61" t="str">
        <f t="shared" si="39"/>
        <v/>
      </c>
      <c r="O102" s="67" t="str">
        <f t="shared" si="43"/>
        <v/>
      </c>
      <c r="P102" s="63"/>
      <c r="Q102" s="63"/>
      <c r="R102" s="69"/>
    </row>
    <row r="103" spans="1:18" s="9" customFormat="1" ht="15" customHeight="1" x14ac:dyDescent="0.2">
      <c r="A103" s="20">
        <f t="shared" si="44"/>
        <v>46256</v>
      </c>
      <c r="B103" s="1" t="str">
        <f t="shared" si="40"/>
        <v>土</v>
      </c>
      <c r="C103" s="56"/>
      <c r="D103" s="61" t="str">
        <f t="shared" si="47"/>
        <v/>
      </c>
      <c r="E103" s="61" t="str">
        <f t="shared" si="48"/>
        <v/>
      </c>
      <c r="F103" s="67" t="str">
        <f t="shared" si="49"/>
        <v/>
      </c>
      <c r="G103" s="63"/>
      <c r="H103" s="63"/>
      <c r="I103" s="69"/>
      <c r="J103" s="20">
        <f t="shared" si="45"/>
        <v>46287</v>
      </c>
      <c r="K103" s="1" t="str">
        <f t="shared" si="42"/>
        <v>火</v>
      </c>
      <c r="L103" s="56"/>
      <c r="M103" s="61" t="str">
        <f t="shared" si="46"/>
        <v/>
      </c>
      <c r="N103" s="61" t="str">
        <f t="shared" si="39"/>
        <v/>
      </c>
      <c r="O103" s="67" t="str">
        <f t="shared" si="43"/>
        <v/>
      </c>
      <c r="P103" s="63"/>
      <c r="Q103" s="63"/>
      <c r="R103" s="69"/>
    </row>
    <row r="104" spans="1:18" s="9" customFormat="1" ht="15" customHeight="1" x14ac:dyDescent="0.2">
      <c r="A104" s="20">
        <f t="shared" si="44"/>
        <v>46257</v>
      </c>
      <c r="B104" s="1" t="str">
        <f t="shared" si="40"/>
        <v>日</v>
      </c>
      <c r="C104" s="56"/>
      <c r="D104" s="61" t="str">
        <f t="shared" si="47"/>
        <v/>
      </c>
      <c r="E104" s="61" t="str">
        <f t="shared" si="48"/>
        <v/>
      </c>
      <c r="F104" s="67" t="str">
        <f t="shared" si="49"/>
        <v/>
      </c>
      <c r="G104" s="63"/>
      <c r="H104" s="63"/>
      <c r="I104" s="69"/>
      <c r="J104" s="20">
        <f t="shared" si="45"/>
        <v>46288</v>
      </c>
      <c r="K104" s="1" t="str">
        <f t="shared" si="42"/>
        <v>水</v>
      </c>
      <c r="L104" s="56"/>
      <c r="M104" s="61" t="str">
        <f t="shared" si="46"/>
        <v/>
      </c>
      <c r="N104" s="61" t="str">
        <f t="shared" si="39"/>
        <v/>
      </c>
      <c r="O104" s="67" t="str">
        <f t="shared" si="43"/>
        <v/>
      </c>
      <c r="P104" s="63"/>
      <c r="Q104" s="63"/>
      <c r="R104" s="69"/>
    </row>
    <row r="105" spans="1:18" s="9" customFormat="1" ht="15" customHeight="1" x14ac:dyDescent="0.2">
      <c r="A105" s="20">
        <f t="shared" si="44"/>
        <v>46258</v>
      </c>
      <c r="B105" s="1" t="str">
        <f t="shared" si="40"/>
        <v>月</v>
      </c>
      <c r="C105" s="56"/>
      <c r="D105" s="61" t="str">
        <f t="shared" si="47"/>
        <v/>
      </c>
      <c r="E105" s="61" t="str">
        <f t="shared" si="48"/>
        <v/>
      </c>
      <c r="F105" s="67" t="str">
        <f t="shared" si="49"/>
        <v/>
      </c>
      <c r="G105" s="63"/>
      <c r="H105" s="63"/>
      <c r="I105" s="69"/>
      <c r="J105" s="20">
        <f t="shared" si="45"/>
        <v>46289</v>
      </c>
      <c r="K105" s="1" t="str">
        <f t="shared" si="42"/>
        <v>木</v>
      </c>
      <c r="L105" s="56"/>
      <c r="M105" s="61" t="str">
        <f t="shared" si="46"/>
        <v/>
      </c>
      <c r="N105" s="61" t="str">
        <f t="shared" si="39"/>
        <v/>
      </c>
      <c r="O105" s="67" t="str">
        <f t="shared" si="43"/>
        <v/>
      </c>
      <c r="P105" s="63"/>
      <c r="Q105" s="63"/>
      <c r="R105" s="69"/>
    </row>
    <row r="106" spans="1:18" s="9" customFormat="1" ht="15" customHeight="1" x14ac:dyDescent="0.2">
      <c r="A106" s="20">
        <f t="shared" si="44"/>
        <v>46259</v>
      </c>
      <c r="B106" s="1" t="str">
        <f t="shared" si="40"/>
        <v>火</v>
      </c>
      <c r="C106" s="56"/>
      <c r="D106" s="61" t="str">
        <f t="shared" si="47"/>
        <v/>
      </c>
      <c r="E106" s="61" t="str">
        <f t="shared" si="48"/>
        <v/>
      </c>
      <c r="F106" s="67" t="str">
        <f t="shared" si="49"/>
        <v/>
      </c>
      <c r="G106" s="63"/>
      <c r="H106" s="63"/>
      <c r="I106" s="69"/>
      <c r="J106" s="20">
        <f t="shared" si="45"/>
        <v>46290</v>
      </c>
      <c r="K106" s="1" t="str">
        <f t="shared" si="42"/>
        <v>金</v>
      </c>
      <c r="L106" s="56"/>
      <c r="M106" s="61" t="str">
        <f t="shared" si="46"/>
        <v/>
      </c>
      <c r="N106" s="61" t="str">
        <f t="shared" si="39"/>
        <v/>
      </c>
      <c r="O106" s="67" t="str">
        <f t="shared" si="43"/>
        <v/>
      </c>
      <c r="P106" s="63"/>
      <c r="Q106" s="63"/>
      <c r="R106" s="69"/>
    </row>
    <row r="107" spans="1:18" s="9" customFormat="1" ht="15" customHeight="1" x14ac:dyDescent="0.2">
      <c r="A107" s="20">
        <f t="shared" si="44"/>
        <v>46260</v>
      </c>
      <c r="B107" s="1" t="str">
        <f t="shared" si="40"/>
        <v>水</v>
      </c>
      <c r="C107" s="56"/>
      <c r="D107" s="61" t="str">
        <f t="shared" si="47"/>
        <v/>
      </c>
      <c r="E107" s="61" t="str">
        <f t="shared" si="48"/>
        <v/>
      </c>
      <c r="F107" s="67" t="str">
        <f t="shared" si="49"/>
        <v/>
      </c>
      <c r="G107" s="63"/>
      <c r="H107" s="63"/>
      <c r="I107" s="69"/>
      <c r="J107" s="20">
        <f t="shared" si="45"/>
        <v>46291</v>
      </c>
      <c r="K107" s="1" t="str">
        <f t="shared" si="42"/>
        <v>土</v>
      </c>
      <c r="L107" s="56"/>
      <c r="M107" s="61" t="str">
        <f t="shared" si="46"/>
        <v/>
      </c>
      <c r="N107" s="61" t="str">
        <f t="shared" si="39"/>
        <v/>
      </c>
      <c r="O107" s="67" t="str">
        <f t="shared" si="43"/>
        <v/>
      </c>
      <c r="P107" s="63"/>
      <c r="Q107" s="63"/>
      <c r="R107" s="69"/>
    </row>
    <row r="108" spans="1:18" s="9" customFormat="1" ht="15" customHeight="1" x14ac:dyDescent="0.2">
      <c r="A108" s="20">
        <f t="shared" si="44"/>
        <v>46261</v>
      </c>
      <c r="B108" s="1" t="str">
        <f t="shared" si="40"/>
        <v>木</v>
      </c>
      <c r="C108" s="56"/>
      <c r="D108" s="61" t="str">
        <f t="shared" si="47"/>
        <v/>
      </c>
      <c r="E108" s="61" t="str">
        <f t="shared" si="48"/>
        <v/>
      </c>
      <c r="F108" s="67" t="str">
        <f t="shared" si="49"/>
        <v/>
      </c>
      <c r="G108" s="63"/>
      <c r="H108" s="63"/>
      <c r="I108" s="69"/>
      <c r="J108" s="20">
        <f t="shared" si="45"/>
        <v>46292</v>
      </c>
      <c r="K108" s="1" t="str">
        <f t="shared" si="42"/>
        <v>日</v>
      </c>
      <c r="L108" s="56"/>
      <c r="M108" s="61" t="str">
        <f t="shared" si="46"/>
        <v/>
      </c>
      <c r="N108" s="61" t="str">
        <f t="shared" si="39"/>
        <v/>
      </c>
      <c r="O108" s="67" t="str">
        <f t="shared" si="43"/>
        <v/>
      </c>
      <c r="P108" s="63"/>
      <c r="Q108" s="63"/>
      <c r="R108" s="69"/>
    </row>
    <row r="109" spans="1:18" s="9" customFormat="1" ht="15" customHeight="1" x14ac:dyDescent="0.2">
      <c r="A109" s="20">
        <f t="shared" si="44"/>
        <v>46262</v>
      </c>
      <c r="B109" s="1" t="str">
        <f t="shared" si="40"/>
        <v>金</v>
      </c>
      <c r="C109" s="56"/>
      <c r="D109" s="61" t="str">
        <f t="shared" si="47"/>
        <v/>
      </c>
      <c r="E109" s="61" t="str">
        <f t="shared" si="48"/>
        <v/>
      </c>
      <c r="F109" s="67" t="str">
        <f t="shared" si="49"/>
        <v/>
      </c>
      <c r="G109" s="63"/>
      <c r="H109" s="63"/>
      <c r="I109" s="69"/>
      <c r="J109" s="20">
        <f t="shared" si="45"/>
        <v>46293</v>
      </c>
      <c r="K109" s="1" t="str">
        <f t="shared" si="42"/>
        <v>月</v>
      </c>
      <c r="L109" s="56"/>
      <c r="M109" s="61" t="str">
        <f t="shared" si="46"/>
        <v/>
      </c>
      <c r="N109" s="61" t="str">
        <f t="shared" si="39"/>
        <v/>
      </c>
      <c r="O109" s="67" t="str">
        <f t="shared" si="43"/>
        <v/>
      </c>
      <c r="P109" s="63"/>
      <c r="Q109" s="63"/>
      <c r="R109" s="69"/>
    </row>
    <row r="110" spans="1:18" s="9" customFormat="1" ht="15" customHeight="1" x14ac:dyDescent="0.2">
      <c r="A110" s="20">
        <f t="shared" si="44"/>
        <v>46263</v>
      </c>
      <c r="B110" s="1" t="str">
        <f t="shared" si="40"/>
        <v>土</v>
      </c>
      <c r="C110" s="56"/>
      <c r="D110" s="61" t="str">
        <f t="shared" si="47"/>
        <v/>
      </c>
      <c r="E110" s="61" t="str">
        <f t="shared" si="48"/>
        <v/>
      </c>
      <c r="F110" s="67" t="str">
        <f t="shared" si="49"/>
        <v/>
      </c>
      <c r="G110" s="63"/>
      <c r="H110" s="63"/>
      <c r="I110" s="69"/>
      <c r="J110" s="20">
        <f t="shared" si="45"/>
        <v>46294</v>
      </c>
      <c r="K110" s="1" t="str">
        <f t="shared" si="42"/>
        <v>火</v>
      </c>
      <c r="L110" s="56"/>
      <c r="M110" s="61" t="str">
        <f t="shared" si="46"/>
        <v/>
      </c>
      <c r="N110" s="61" t="str">
        <f t="shared" si="39"/>
        <v/>
      </c>
      <c r="O110" s="67" t="str">
        <f t="shared" si="43"/>
        <v/>
      </c>
      <c r="P110" s="63"/>
      <c r="Q110" s="63"/>
      <c r="R110" s="69"/>
    </row>
    <row r="111" spans="1:18" s="9" customFormat="1" ht="15" customHeight="1" x14ac:dyDescent="0.2">
      <c r="A111" s="20">
        <f t="shared" si="44"/>
        <v>46264</v>
      </c>
      <c r="B111" s="1" t="str">
        <f t="shared" si="40"/>
        <v>日</v>
      </c>
      <c r="C111" s="56"/>
      <c r="D111" s="61" t="str">
        <f t="shared" si="47"/>
        <v/>
      </c>
      <c r="E111" s="61" t="str">
        <f t="shared" si="48"/>
        <v/>
      </c>
      <c r="F111" s="67" t="str">
        <f t="shared" si="49"/>
        <v/>
      </c>
      <c r="G111" s="63"/>
      <c r="H111" s="63"/>
      <c r="I111" s="69"/>
      <c r="J111" s="20">
        <f t="shared" si="45"/>
        <v>46295</v>
      </c>
      <c r="K111" s="1" t="str">
        <f t="shared" si="42"/>
        <v>水</v>
      </c>
      <c r="L111" s="56"/>
      <c r="M111" s="61" t="str">
        <f t="shared" si="46"/>
        <v/>
      </c>
      <c r="N111" s="61" t="str">
        <f t="shared" si="39"/>
        <v/>
      </c>
      <c r="O111" s="67" t="str">
        <f t="shared" si="43"/>
        <v/>
      </c>
      <c r="P111" s="63"/>
      <c r="Q111" s="63"/>
      <c r="R111" s="69"/>
    </row>
    <row r="112" spans="1:18" s="9" customFormat="1" ht="15" customHeight="1" x14ac:dyDescent="0.2">
      <c r="A112" s="20">
        <f t="shared" si="44"/>
        <v>46265</v>
      </c>
      <c r="B112" s="1" t="str">
        <f t="shared" si="40"/>
        <v>月</v>
      </c>
      <c r="C112" s="56"/>
      <c r="D112" s="61" t="str">
        <f t="shared" si="47"/>
        <v/>
      </c>
      <c r="E112" s="61" t="str">
        <f t="shared" si="48"/>
        <v/>
      </c>
      <c r="F112" s="67" t="str">
        <f t="shared" si="49"/>
        <v/>
      </c>
      <c r="G112" s="63"/>
      <c r="H112" s="63"/>
      <c r="I112" s="69"/>
      <c r="J112" s="20"/>
      <c r="K112" s="1"/>
      <c r="L112" s="57"/>
      <c r="M112" s="61"/>
      <c r="N112" s="61"/>
      <c r="O112" s="67"/>
      <c r="P112" s="64"/>
      <c r="Q112" s="64"/>
      <c r="R112" s="70"/>
    </row>
    <row r="113" spans="1:18" s="9" customFormat="1" ht="15" customHeight="1" x14ac:dyDescent="0.2">
      <c r="A113" s="318" t="s">
        <v>7</v>
      </c>
      <c r="B113" s="319"/>
      <c r="C113" s="57">
        <f t="shared" ref="C113:I113" si="50">SUM(C82:C112)</f>
        <v>0</v>
      </c>
      <c r="D113" s="61">
        <f t="shared" si="50"/>
        <v>0</v>
      </c>
      <c r="E113" s="61">
        <f t="shared" si="50"/>
        <v>0</v>
      </c>
      <c r="F113" s="67">
        <f t="shared" si="50"/>
        <v>0</v>
      </c>
      <c r="G113" s="61">
        <f t="shared" si="50"/>
        <v>0</v>
      </c>
      <c r="H113" s="61">
        <f t="shared" si="50"/>
        <v>0</v>
      </c>
      <c r="I113" s="67">
        <f t="shared" si="50"/>
        <v>0</v>
      </c>
      <c r="J113" s="318" t="s">
        <v>7</v>
      </c>
      <c r="K113" s="319"/>
      <c r="L113" s="57">
        <f t="shared" ref="L113:R113" si="51">SUM(L82:L112)</f>
        <v>0</v>
      </c>
      <c r="M113" s="61">
        <f t="shared" si="51"/>
        <v>0</v>
      </c>
      <c r="N113" s="61">
        <f t="shared" si="51"/>
        <v>0</v>
      </c>
      <c r="O113" s="67">
        <f t="shared" si="51"/>
        <v>0</v>
      </c>
      <c r="P113" s="61">
        <f t="shared" si="51"/>
        <v>0</v>
      </c>
      <c r="Q113" s="61">
        <f t="shared" si="51"/>
        <v>0</v>
      </c>
      <c r="R113" s="67">
        <f t="shared" si="51"/>
        <v>0</v>
      </c>
    </row>
    <row r="114" spans="1:18" s="9" customFormat="1" ht="15" customHeight="1" x14ac:dyDescent="0.2">
      <c r="A114" s="318" t="s">
        <v>6</v>
      </c>
      <c r="B114" s="319"/>
      <c r="C114" s="80" t="str">
        <f t="shared" ref="C114:I114" si="52">IF(COUNT(C82:C112)=0,"",AVERAGE(C82:C112))</f>
        <v/>
      </c>
      <c r="D114" s="81" t="str">
        <f t="shared" si="52"/>
        <v/>
      </c>
      <c r="E114" s="81" t="str">
        <f t="shared" si="52"/>
        <v/>
      </c>
      <c r="F114" s="67" t="str">
        <f t="shared" si="52"/>
        <v/>
      </c>
      <c r="G114" s="81" t="str">
        <f t="shared" si="52"/>
        <v/>
      </c>
      <c r="H114" s="81" t="str">
        <f t="shared" si="52"/>
        <v/>
      </c>
      <c r="I114" s="82" t="str">
        <f t="shared" si="52"/>
        <v/>
      </c>
      <c r="J114" s="318" t="s">
        <v>6</v>
      </c>
      <c r="K114" s="319"/>
      <c r="L114" s="80" t="str">
        <f t="shared" ref="L114:R114" si="53">IF(COUNT(L82:L112)=0,"",AVERAGE(L82:L112))</f>
        <v/>
      </c>
      <c r="M114" s="81" t="str">
        <f t="shared" si="53"/>
        <v/>
      </c>
      <c r="N114" s="81" t="str">
        <f t="shared" si="53"/>
        <v/>
      </c>
      <c r="O114" s="67" t="str">
        <f t="shared" si="53"/>
        <v/>
      </c>
      <c r="P114" s="81" t="str">
        <f t="shared" si="53"/>
        <v/>
      </c>
      <c r="Q114" s="81" t="str">
        <f t="shared" si="53"/>
        <v/>
      </c>
      <c r="R114" s="82" t="str">
        <f t="shared" si="53"/>
        <v/>
      </c>
    </row>
    <row r="115" spans="1:18" s="8" customFormat="1" ht="13.5" customHeight="1" x14ac:dyDescent="0.2">
      <c r="A115" s="6"/>
      <c r="B115" s="6"/>
      <c r="C115" s="53"/>
      <c r="D115" s="59"/>
      <c r="E115" s="59"/>
      <c r="F115" s="65"/>
      <c r="G115" s="59"/>
      <c r="H115" s="59"/>
      <c r="I115" s="65"/>
      <c r="J115" s="6"/>
      <c r="K115" s="6"/>
      <c r="L115" s="53"/>
      <c r="M115" s="59"/>
      <c r="N115" s="59"/>
      <c r="O115" s="65"/>
      <c r="P115" s="59"/>
      <c r="Q115" s="321" t="s">
        <v>31</v>
      </c>
      <c r="R115" s="321"/>
    </row>
    <row r="116" spans="1:18" s="8" customFormat="1" ht="13.5" customHeight="1" x14ac:dyDescent="0.2">
      <c r="A116" s="322" t="s">
        <v>43</v>
      </c>
      <c r="B116" s="322"/>
      <c r="C116" s="322"/>
      <c r="D116" s="322"/>
      <c r="E116" s="322"/>
      <c r="F116" s="322"/>
      <c r="G116" s="322"/>
      <c r="H116" s="322"/>
      <c r="I116" s="322"/>
      <c r="J116" s="6"/>
      <c r="K116" s="6"/>
      <c r="L116" s="53"/>
      <c r="M116" s="59"/>
      <c r="N116" s="59"/>
      <c r="O116" s="65"/>
      <c r="P116" s="59"/>
      <c r="Q116" s="59"/>
      <c r="R116" s="65"/>
    </row>
    <row r="117" spans="1:18" s="9" customFormat="1" ht="12.75" customHeight="1" x14ac:dyDescent="0.2">
      <c r="A117" s="323">
        <f>EDATE($A$3,6)</f>
        <v>46296</v>
      </c>
      <c r="B117" s="324"/>
      <c r="C117" s="324"/>
      <c r="D117" s="324"/>
      <c r="E117" s="324"/>
      <c r="F117" s="324"/>
      <c r="G117" s="324"/>
      <c r="H117" s="324"/>
      <c r="I117" s="325"/>
      <c r="J117" s="323">
        <f>EDATE($A$3,7)</f>
        <v>46327</v>
      </c>
      <c r="K117" s="324"/>
      <c r="L117" s="324"/>
      <c r="M117" s="324"/>
      <c r="N117" s="324"/>
      <c r="O117" s="324"/>
      <c r="P117" s="324"/>
      <c r="Q117" s="324"/>
      <c r="R117" s="325"/>
    </row>
    <row r="118" spans="1:18" s="9" customFormat="1" ht="12.75" customHeight="1" x14ac:dyDescent="0.2">
      <c r="A118" s="320" t="s">
        <v>8</v>
      </c>
      <c r="B118" s="320" t="s">
        <v>9</v>
      </c>
      <c r="C118" s="54" t="s">
        <v>0</v>
      </c>
      <c r="D118" s="320" t="s">
        <v>2</v>
      </c>
      <c r="E118" s="320"/>
      <c r="F118" s="320"/>
      <c r="G118" s="320" t="s">
        <v>5</v>
      </c>
      <c r="H118" s="320"/>
      <c r="I118" s="320"/>
      <c r="J118" s="320" t="s">
        <v>8</v>
      </c>
      <c r="K118" s="320" t="s">
        <v>9</v>
      </c>
      <c r="L118" s="54" t="s">
        <v>0</v>
      </c>
      <c r="M118" s="320" t="s">
        <v>2</v>
      </c>
      <c r="N118" s="320"/>
      <c r="O118" s="320"/>
      <c r="P118" s="320" t="s">
        <v>5</v>
      </c>
      <c r="Q118" s="320"/>
      <c r="R118" s="320"/>
    </row>
    <row r="119" spans="1:18" s="9" customFormat="1" ht="12.75" customHeight="1" x14ac:dyDescent="0.2">
      <c r="A119" s="320"/>
      <c r="B119" s="320"/>
      <c r="C119" s="55" t="s">
        <v>1</v>
      </c>
      <c r="D119" s="60" t="s">
        <v>46</v>
      </c>
      <c r="E119" s="60" t="s">
        <v>3</v>
      </c>
      <c r="F119" s="66" t="s">
        <v>4</v>
      </c>
      <c r="G119" s="60" t="s">
        <v>49</v>
      </c>
      <c r="H119" s="60" t="s">
        <v>3</v>
      </c>
      <c r="I119" s="66" t="s">
        <v>4</v>
      </c>
      <c r="J119" s="320"/>
      <c r="K119" s="320"/>
      <c r="L119" s="55" t="s">
        <v>1</v>
      </c>
      <c r="M119" s="60" t="s">
        <v>47</v>
      </c>
      <c r="N119" s="60" t="s">
        <v>3</v>
      </c>
      <c r="O119" s="66" t="s">
        <v>4</v>
      </c>
      <c r="P119" s="60" t="s">
        <v>48</v>
      </c>
      <c r="Q119" s="60" t="s">
        <v>3</v>
      </c>
      <c r="R119" s="66" t="s">
        <v>4</v>
      </c>
    </row>
    <row r="120" spans="1:18" s="9" customFormat="1" ht="15" customHeight="1" x14ac:dyDescent="0.2">
      <c r="A120" s="20">
        <f>EDATE($A$6,6)</f>
        <v>46296</v>
      </c>
      <c r="B120" s="1" t="str">
        <f>TEXT(A120,"aaa")</f>
        <v>木</v>
      </c>
      <c r="C120" s="56"/>
      <c r="D120" s="61" t="str">
        <f>IF(COUNT($C120,G120)&lt;2,"",$C120*G120*0.001)</f>
        <v/>
      </c>
      <c r="E120" s="61" t="str">
        <f t="shared" ref="E120:E138" si="54">IF(COUNT($C120,H120)&lt;2,"",$C120*H120*0.001)</f>
        <v/>
      </c>
      <c r="F120" s="67" t="str">
        <f t="shared" ref="F120:F138" si="55">IF(COUNT($C120,I120)&lt;2,"",$C120*I120*0.001)</f>
        <v/>
      </c>
      <c r="G120" s="63"/>
      <c r="H120" s="63"/>
      <c r="I120" s="69"/>
      <c r="J120" s="20">
        <f>EDATE($A$6,7)</f>
        <v>46327</v>
      </c>
      <c r="K120" s="1" t="str">
        <f>TEXT(J120,"aaa")</f>
        <v>日</v>
      </c>
      <c r="L120" s="56"/>
      <c r="M120" s="61" t="str">
        <f>IF(COUNT($L120,P120)&lt;2,"",$L120*P120*0.001)</f>
        <v/>
      </c>
      <c r="N120" s="61" t="str">
        <f t="shared" ref="N120:N149" si="56">IF(COUNT($L120,Q120)&lt;2,"",$L120*Q120*0.001)</f>
        <v/>
      </c>
      <c r="O120" s="67" t="str">
        <f>IF(COUNT($L120,R120)&lt;2,"",$L120*R120*0.001)</f>
        <v/>
      </c>
      <c r="P120" s="63"/>
      <c r="Q120" s="63"/>
      <c r="R120" s="69"/>
    </row>
    <row r="121" spans="1:18" s="9" customFormat="1" ht="15" customHeight="1" x14ac:dyDescent="0.2">
      <c r="A121" s="20">
        <f>A120+1</f>
        <v>46297</v>
      </c>
      <c r="B121" s="1" t="str">
        <f t="shared" ref="B121:B150" si="57">TEXT(A121,"aaa")</f>
        <v>金</v>
      </c>
      <c r="C121" s="56"/>
      <c r="D121" s="61" t="str">
        <f t="shared" ref="D121:D138" si="58">IF(COUNT($C121,G121)&lt;2,"",$C121*G121*0.001)</f>
        <v/>
      </c>
      <c r="E121" s="61" t="str">
        <f t="shared" si="54"/>
        <v/>
      </c>
      <c r="F121" s="67" t="str">
        <f t="shared" si="55"/>
        <v/>
      </c>
      <c r="G121" s="63"/>
      <c r="H121" s="63"/>
      <c r="I121" s="69"/>
      <c r="J121" s="20">
        <f>J120+1</f>
        <v>46328</v>
      </c>
      <c r="K121" s="1" t="str">
        <f t="shared" ref="K121:K149" si="59">TEXT(J121,"aaa")</f>
        <v>月</v>
      </c>
      <c r="L121" s="56"/>
      <c r="M121" s="61" t="str">
        <f t="shared" ref="M121:M149" si="60">IF(COUNT($L121,P121)&lt;2,"",$L121*P121*0.001)</f>
        <v/>
      </c>
      <c r="N121" s="61" t="str">
        <f t="shared" si="56"/>
        <v/>
      </c>
      <c r="O121" s="67" t="str">
        <f t="shared" ref="O121:O149" si="61">IF(COUNT($L121,R121)&lt;2,"",$L121*R121*0.001)</f>
        <v/>
      </c>
      <c r="P121" s="63"/>
      <c r="Q121" s="63"/>
      <c r="R121" s="69"/>
    </row>
    <row r="122" spans="1:18" s="9" customFormat="1" ht="15" customHeight="1" x14ac:dyDescent="0.2">
      <c r="A122" s="20">
        <f t="shared" ref="A122:A150" si="62">A121+1</f>
        <v>46298</v>
      </c>
      <c r="B122" s="1" t="str">
        <f t="shared" si="57"/>
        <v>土</v>
      </c>
      <c r="C122" s="56"/>
      <c r="D122" s="61" t="str">
        <f t="shared" si="58"/>
        <v/>
      </c>
      <c r="E122" s="61" t="str">
        <f t="shared" si="54"/>
        <v/>
      </c>
      <c r="F122" s="67" t="str">
        <f t="shared" si="55"/>
        <v/>
      </c>
      <c r="G122" s="63"/>
      <c r="H122" s="63"/>
      <c r="I122" s="69"/>
      <c r="J122" s="20">
        <f t="shared" ref="J122:J149" si="63">J121+1</f>
        <v>46329</v>
      </c>
      <c r="K122" s="1" t="str">
        <f t="shared" si="59"/>
        <v>火</v>
      </c>
      <c r="L122" s="56"/>
      <c r="M122" s="61" t="str">
        <f t="shared" si="60"/>
        <v/>
      </c>
      <c r="N122" s="61" t="str">
        <f t="shared" si="56"/>
        <v/>
      </c>
      <c r="O122" s="67" t="str">
        <f t="shared" si="61"/>
        <v/>
      </c>
      <c r="P122" s="63"/>
      <c r="Q122" s="63"/>
      <c r="R122" s="69"/>
    </row>
    <row r="123" spans="1:18" s="9" customFormat="1" ht="15" customHeight="1" x14ac:dyDescent="0.2">
      <c r="A123" s="20">
        <f t="shared" si="62"/>
        <v>46299</v>
      </c>
      <c r="B123" s="1" t="str">
        <f t="shared" si="57"/>
        <v>日</v>
      </c>
      <c r="C123" s="56"/>
      <c r="D123" s="61" t="str">
        <f t="shared" si="58"/>
        <v/>
      </c>
      <c r="E123" s="61" t="str">
        <f t="shared" si="54"/>
        <v/>
      </c>
      <c r="F123" s="67" t="str">
        <f t="shared" si="55"/>
        <v/>
      </c>
      <c r="G123" s="63"/>
      <c r="H123" s="63"/>
      <c r="I123" s="69"/>
      <c r="J123" s="20">
        <f t="shared" si="63"/>
        <v>46330</v>
      </c>
      <c r="K123" s="1" t="str">
        <f t="shared" si="59"/>
        <v>水</v>
      </c>
      <c r="L123" s="56"/>
      <c r="M123" s="61" t="str">
        <f t="shared" si="60"/>
        <v/>
      </c>
      <c r="N123" s="61" t="str">
        <f t="shared" si="56"/>
        <v/>
      </c>
      <c r="O123" s="67" t="str">
        <f t="shared" si="61"/>
        <v/>
      </c>
      <c r="P123" s="63"/>
      <c r="Q123" s="63"/>
      <c r="R123" s="69"/>
    </row>
    <row r="124" spans="1:18" s="9" customFormat="1" ht="15" customHeight="1" x14ac:dyDescent="0.2">
      <c r="A124" s="20">
        <f t="shared" si="62"/>
        <v>46300</v>
      </c>
      <c r="B124" s="1" t="str">
        <f t="shared" si="57"/>
        <v>月</v>
      </c>
      <c r="C124" s="56"/>
      <c r="D124" s="61" t="str">
        <f t="shared" si="58"/>
        <v/>
      </c>
      <c r="E124" s="61" t="str">
        <f t="shared" si="54"/>
        <v/>
      </c>
      <c r="F124" s="67" t="str">
        <f t="shared" si="55"/>
        <v/>
      </c>
      <c r="G124" s="63"/>
      <c r="H124" s="63"/>
      <c r="I124" s="69"/>
      <c r="J124" s="20">
        <f t="shared" si="63"/>
        <v>46331</v>
      </c>
      <c r="K124" s="1" t="str">
        <f t="shared" si="59"/>
        <v>木</v>
      </c>
      <c r="L124" s="56"/>
      <c r="M124" s="61" t="str">
        <f t="shared" si="60"/>
        <v/>
      </c>
      <c r="N124" s="61" t="str">
        <f t="shared" si="56"/>
        <v/>
      </c>
      <c r="O124" s="67" t="str">
        <f t="shared" si="61"/>
        <v/>
      </c>
      <c r="P124" s="63"/>
      <c r="Q124" s="63"/>
      <c r="R124" s="69"/>
    </row>
    <row r="125" spans="1:18" s="9" customFormat="1" ht="15" customHeight="1" x14ac:dyDescent="0.2">
      <c r="A125" s="20">
        <f t="shared" si="62"/>
        <v>46301</v>
      </c>
      <c r="B125" s="1" t="str">
        <f t="shared" si="57"/>
        <v>火</v>
      </c>
      <c r="C125" s="56"/>
      <c r="D125" s="61" t="str">
        <f t="shared" si="58"/>
        <v/>
      </c>
      <c r="E125" s="61" t="str">
        <f t="shared" si="54"/>
        <v/>
      </c>
      <c r="F125" s="67" t="str">
        <f t="shared" si="55"/>
        <v/>
      </c>
      <c r="G125" s="63"/>
      <c r="H125" s="63"/>
      <c r="I125" s="69"/>
      <c r="J125" s="20">
        <f t="shared" si="63"/>
        <v>46332</v>
      </c>
      <c r="K125" s="1" t="str">
        <f t="shared" si="59"/>
        <v>金</v>
      </c>
      <c r="L125" s="56"/>
      <c r="M125" s="61" t="str">
        <f t="shared" si="60"/>
        <v/>
      </c>
      <c r="N125" s="61" t="str">
        <f t="shared" si="56"/>
        <v/>
      </c>
      <c r="O125" s="67" t="str">
        <f t="shared" si="61"/>
        <v/>
      </c>
      <c r="P125" s="63"/>
      <c r="Q125" s="63"/>
      <c r="R125" s="69"/>
    </row>
    <row r="126" spans="1:18" s="9" customFormat="1" ht="15" customHeight="1" x14ac:dyDescent="0.2">
      <c r="A126" s="20">
        <f t="shared" si="62"/>
        <v>46302</v>
      </c>
      <c r="B126" s="1" t="str">
        <f t="shared" si="57"/>
        <v>水</v>
      </c>
      <c r="C126" s="56"/>
      <c r="D126" s="61" t="str">
        <f t="shared" si="58"/>
        <v/>
      </c>
      <c r="E126" s="61" t="str">
        <f t="shared" si="54"/>
        <v/>
      </c>
      <c r="F126" s="67" t="str">
        <f t="shared" si="55"/>
        <v/>
      </c>
      <c r="G126" s="63"/>
      <c r="H126" s="63"/>
      <c r="I126" s="69"/>
      <c r="J126" s="20">
        <f t="shared" si="63"/>
        <v>46333</v>
      </c>
      <c r="K126" s="1" t="str">
        <f t="shared" si="59"/>
        <v>土</v>
      </c>
      <c r="L126" s="56"/>
      <c r="M126" s="61" t="str">
        <f t="shared" si="60"/>
        <v/>
      </c>
      <c r="N126" s="61" t="str">
        <f t="shared" si="56"/>
        <v/>
      </c>
      <c r="O126" s="67" t="str">
        <f t="shared" si="61"/>
        <v/>
      </c>
      <c r="P126" s="63"/>
      <c r="Q126" s="63"/>
      <c r="R126" s="69"/>
    </row>
    <row r="127" spans="1:18" s="9" customFormat="1" ht="15" customHeight="1" x14ac:dyDescent="0.2">
      <c r="A127" s="20">
        <f t="shared" si="62"/>
        <v>46303</v>
      </c>
      <c r="B127" s="1" t="str">
        <f t="shared" si="57"/>
        <v>木</v>
      </c>
      <c r="C127" s="56"/>
      <c r="D127" s="61" t="str">
        <f t="shared" si="58"/>
        <v/>
      </c>
      <c r="E127" s="61" t="str">
        <f t="shared" si="54"/>
        <v/>
      </c>
      <c r="F127" s="67" t="str">
        <f t="shared" si="55"/>
        <v/>
      </c>
      <c r="G127" s="63"/>
      <c r="H127" s="63"/>
      <c r="I127" s="69"/>
      <c r="J127" s="20">
        <f t="shared" si="63"/>
        <v>46334</v>
      </c>
      <c r="K127" s="1" t="str">
        <f t="shared" si="59"/>
        <v>日</v>
      </c>
      <c r="L127" s="56"/>
      <c r="M127" s="61" t="str">
        <f>IF(COUNT($L127,P127)&lt;2,"",$L127*P127*0.001)</f>
        <v/>
      </c>
      <c r="N127" s="61" t="str">
        <f t="shared" si="56"/>
        <v/>
      </c>
      <c r="O127" s="67" t="str">
        <f t="shared" si="61"/>
        <v/>
      </c>
      <c r="P127" s="63"/>
      <c r="Q127" s="63"/>
      <c r="R127" s="69"/>
    </row>
    <row r="128" spans="1:18" s="9" customFormat="1" ht="15" customHeight="1" x14ac:dyDescent="0.2">
      <c r="A128" s="20">
        <f t="shared" si="62"/>
        <v>46304</v>
      </c>
      <c r="B128" s="1" t="str">
        <f t="shared" si="57"/>
        <v>金</v>
      </c>
      <c r="C128" s="56"/>
      <c r="D128" s="61" t="str">
        <f t="shared" si="58"/>
        <v/>
      </c>
      <c r="E128" s="61" t="str">
        <f t="shared" si="54"/>
        <v/>
      </c>
      <c r="F128" s="67" t="str">
        <f t="shared" si="55"/>
        <v/>
      </c>
      <c r="G128" s="63"/>
      <c r="H128" s="63"/>
      <c r="I128" s="69"/>
      <c r="J128" s="20">
        <f t="shared" si="63"/>
        <v>46335</v>
      </c>
      <c r="K128" s="1" t="str">
        <f t="shared" si="59"/>
        <v>月</v>
      </c>
      <c r="L128" s="56"/>
      <c r="M128" s="61" t="str">
        <f t="shared" si="60"/>
        <v/>
      </c>
      <c r="N128" s="61" t="str">
        <f t="shared" si="56"/>
        <v/>
      </c>
      <c r="O128" s="67" t="str">
        <f t="shared" si="61"/>
        <v/>
      </c>
      <c r="P128" s="63"/>
      <c r="Q128" s="63"/>
      <c r="R128" s="69"/>
    </row>
    <row r="129" spans="1:18" s="9" customFormat="1" ht="15" customHeight="1" x14ac:dyDescent="0.2">
      <c r="A129" s="20">
        <f t="shared" si="62"/>
        <v>46305</v>
      </c>
      <c r="B129" s="1" t="str">
        <f t="shared" si="57"/>
        <v>土</v>
      </c>
      <c r="C129" s="56"/>
      <c r="D129" s="61" t="str">
        <f t="shared" si="58"/>
        <v/>
      </c>
      <c r="E129" s="61" t="str">
        <f t="shared" si="54"/>
        <v/>
      </c>
      <c r="F129" s="67" t="str">
        <f t="shared" si="55"/>
        <v/>
      </c>
      <c r="G129" s="63"/>
      <c r="H129" s="63"/>
      <c r="I129" s="69"/>
      <c r="J129" s="20">
        <f t="shared" si="63"/>
        <v>46336</v>
      </c>
      <c r="K129" s="1" t="str">
        <f t="shared" si="59"/>
        <v>火</v>
      </c>
      <c r="L129" s="56"/>
      <c r="M129" s="61" t="str">
        <f t="shared" si="60"/>
        <v/>
      </c>
      <c r="N129" s="61" t="str">
        <f t="shared" si="56"/>
        <v/>
      </c>
      <c r="O129" s="67" t="str">
        <f t="shared" si="61"/>
        <v/>
      </c>
      <c r="P129" s="63"/>
      <c r="Q129" s="63"/>
      <c r="R129" s="69"/>
    </row>
    <row r="130" spans="1:18" s="9" customFormat="1" ht="15" customHeight="1" x14ac:dyDescent="0.2">
      <c r="A130" s="20">
        <f t="shared" si="62"/>
        <v>46306</v>
      </c>
      <c r="B130" s="1" t="str">
        <f t="shared" si="57"/>
        <v>日</v>
      </c>
      <c r="C130" s="56"/>
      <c r="D130" s="61" t="str">
        <f t="shared" si="58"/>
        <v/>
      </c>
      <c r="E130" s="61" t="str">
        <f t="shared" si="54"/>
        <v/>
      </c>
      <c r="F130" s="67" t="str">
        <f t="shared" si="55"/>
        <v/>
      </c>
      <c r="G130" s="63"/>
      <c r="H130" s="63"/>
      <c r="I130" s="69"/>
      <c r="J130" s="20">
        <f t="shared" si="63"/>
        <v>46337</v>
      </c>
      <c r="K130" s="1" t="str">
        <f t="shared" si="59"/>
        <v>水</v>
      </c>
      <c r="L130" s="56"/>
      <c r="M130" s="61" t="str">
        <f t="shared" si="60"/>
        <v/>
      </c>
      <c r="N130" s="61" t="str">
        <f t="shared" si="56"/>
        <v/>
      </c>
      <c r="O130" s="67" t="str">
        <f t="shared" si="61"/>
        <v/>
      </c>
      <c r="P130" s="63"/>
      <c r="Q130" s="63"/>
      <c r="R130" s="69"/>
    </row>
    <row r="131" spans="1:18" s="9" customFormat="1" ht="15" customHeight="1" x14ac:dyDescent="0.2">
      <c r="A131" s="20">
        <f t="shared" si="62"/>
        <v>46307</v>
      </c>
      <c r="B131" s="1" t="str">
        <f t="shared" si="57"/>
        <v>月</v>
      </c>
      <c r="C131" s="56"/>
      <c r="D131" s="61" t="str">
        <f t="shared" si="58"/>
        <v/>
      </c>
      <c r="E131" s="61" t="str">
        <f t="shared" si="54"/>
        <v/>
      </c>
      <c r="F131" s="67" t="str">
        <f t="shared" si="55"/>
        <v/>
      </c>
      <c r="G131" s="63"/>
      <c r="H131" s="63"/>
      <c r="I131" s="69"/>
      <c r="J131" s="20">
        <f t="shared" si="63"/>
        <v>46338</v>
      </c>
      <c r="K131" s="1" t="str">
        <f t="shared" si="59"/>
        <v>木</v>
      </c>
      <c r="L131" s="56"/>
      <c r="M131" s="61" t="str">
        <f t="shared" si="60"/>
        <v/>
      </c>
      <c r="N131" s="61" t="str">
        <f t="shared" si="56"/>
        <v/>
      </c>
      <c r="O131" s="67" t="str">
        <f t="shared" si="61"/>
        <v/>
      </c>
      <c r="P131" s="63"/>
      <c r="Q131" s="63"/>
      <c r="R131" s="69"/>
    </row>
    <row r="132" spans="1:18" s="9" customFormat="1" ht="15" customHeight="1" x14ac:dyDescent="0.2">
      <c r="A132" s="20">
        <f t="shared" si="62"/>
        <v>46308</v>
      </c>
      <c r="B132" s="1" t="str">
        <f t="shared" si="57"/>
        <v>火</v>
      </c>
      <c r="C132" s="56"/>
      <c r="D132" s="61" t="str">
        <f t="shared" si="58"/>
        <v/>
      </c>
      <c r="E132" s="61" t="str">
        <f t="shared" si="54"/>
        <v/>
      </c>
      <c r="F132" s="67" t="str">
        <f t="shared" si="55"/>
        <v/>
      </c>
      <c r="G132" s="63"/>
      <c r="H132" s="63"/>
      <c r="I132" s="69"/>
      <c r="J132" s="20">
        <f t="shared" si="63"/>
        <v>46339</v>
      </c>
      <c r="K132" s="1" t="str">
        <f t="shared" si="59"/>
        <v>金</v>
      </c>
      <c r="L132" s="56"/>
      <c r="M132" s="61" t="str">
        <f t="shared" si="60"/>
        <v/>
      </c>
      <c r="N132" s="61" t="str">
        <f t="shared" si="56"/>
        <v/>
      </c>
      <c r="O132" s="67" t="str">
        <f t="shared" si="61"/>
        <v/>
      </c>
      <c r="P132" s="63"/>
      <c r="Q132" s="63"/>
      <c r="R132" s="69"/>
    </row>
    <row r="133" spans="1:18" s="9" customFormat="1" ht="15" customHeight="1" x14ac:dyDescent="0.2">
      <c r="A133" s="20">
        <f t="shared" si="62"/>
        <v>46309</v>
      </c>
      <c r="B133" s="1" t="str">
        <f t="shared" si="57"/>
        <v>水</v>
      </c>
      <c r="C133" s="56"/>
      <c r="D133" s="61" t="str">
        <f t="shared" si="58"/>
        <v/>
      </c>
      <c r="E133" s="61" t="str">
        <f t="shared" si="54"/>
        <v/>
      </c>
      <c r="F133" s="67" t="str">
        <f t="shared" si="55"/>
        <v/>
      </c>
      <c r="G133" s="63"/>
      <c r="H133" s="63"/>
      <c r="I133" s="69"/>
      <c r="J133" s="20">
        <f t="shared" si="63"/>
        <v>46340</v>
      </c>
      <c r="K133" s="1" t="str">
        <f t="shared" si="59"/>
        <v>土</v>
      </c>
      <c r="L133" s="56"/>
      <c r="M133" s="61" t="str">
        <f t="shared" si="60"/>
        <v/>
      </c>
      <c r="N133" s="61" t="str">
        <f t="shared" si="56"/>
        <v/>
      </c>
      <c r="O133" s="67" t="str">
        <f t="shared" si="61"/>
        <v/>
      </c>
      <c r="P133" s="63"/>
      <c r="Q133" s="63"/>
      <c r="R133" s="69"/>
    </row>
    <row r="134" spans="1:18" s="9" customFormat="1" ht="15" customHeight="1" x14ac:dyDescent="0.2">
      <c r="A134" s="20">
        <f t="shared" si="62"/>
        <v>46310</v>
      </c>
      <c r="B134" s="1" t="str">
        <f t="shared" si="57"/>
        <v>木</v>
      </c>
      <c r="C134" s="56"/>
      <c r="D134" s="61" t="str">
        <f t="shared" si="58"/>
        <v/>
      </c>
      <c r="E134" s="61" t="str">
        <f t="shared" si="54"/>
        <v/>
      </c>
      <c r="F134" s="67" t="str">
        <f t="shared" si="55"/>
        <v/>
      </c>
      <c r="G134" s="63"/>
      <c r="H134" s="63"/>
      <c r="I134" s="69"/>
      <c r="J134" s="20">
        <f t="shared" si="63"/>
        <v>46341</v>
      </c>
      <c r="K134" s="1" t="str">
        <f t="shared" si="59"/>
        <v>日</v>
      </c>
      <c r="L134" s="56"/>
      <c r="M134" s="61" t="str">
        <f t="shared" si="60"/>
        <v/>
      </c>
      <c r="N134" s="61" t="str">
        <f t="shared" si="56"/>
        <v/>
      </c>
      <c r="O134" s="67" t="str">
        <f t="shared" si="61"/>
        <v/>
      </c>
      <c r="P134" s="63"/>
      <c r="Q134" s="63"/>
      <c r="R134" s="69"/>
    </row>
    <row r="135" spans="1:18" s="9" customFormat="1" ht="15" customHeight="1" x14ac:dyDescent="0.2">
      <c r="A135" s="20">
        <f t="shared" si="62"/>
        <v>46311</v>
      </c>
      <c r="B135" s="1" t="str">
        <f t="shared" si="57"/>
        <v>金</v>
      </c>
      <c r="C135" s="56"/>
      <c r="D135" s="61" t="str">
        <f t="shared" si="58"/>
        <v/>
      </c>
      <c r="E135" s="61" t="str">
        <f t="shared" si="54"/>
        <v/>
      </c>
      <c r="F135" s="67" t="str">
        <f t="shared" si="55"/>
        <v/>
      </c>
      <c r="G135" s="63"/>
      <c r="H135" s="63"/>
      <c r="I135" s="69"/>
      <c r="J135" s="20">
        <f t="shared" si="63"/>
        <v>46342</v>
      </c>
      <c r="K135" s="1" t="str">
        <f t="shared" si="59"/>
        <v>月</v>
      </c>
      <c r="L135" s="56"/>
      <c r="M135" s="61" t="str">
        <f t="shared" si="60"/>
        <v/>
      </c>
      <c r="N135" s="61" t="str">
        <f t="shared" si="56"/>
        <v/>
      </c>
      <c r="O135" s="67" t="str">
        <f t="shared" si="61"/>
        <v/>
      </c>
      <c r="P135" s="63"/>
      <c r="Q135" s="63"/>
      <c r="R135" s="69"/>
    </row>
    <row r="136" spans="1:18" s="9" customFormat="1" ht="15" customHeight="1" x14ac:dyDescent="0.2">
      <c r="A136" s="20">
        <f t="shared" si="62"/>
        <v>46312</v>
      </c>
      <c r="B136" s="1" t="str">
        <f t="shared" si="57"/>
        <v>土</v>
      </c>
      <c r="C136" s="56"/>
      <c r="D136" s="61" t="str">
        <f t="shared" si="58"/>
        <v/>
      </c>
      <c r="E136" s="61" t="str">
        <f t="shared" si="54"/>
        <v/>
      </c>
      <c r="F136" s="67" t="str">
        <f t="shared" si="55"/>
        <v/>
      </c>
      <c r="G136" s="63"/>
      <c r="H136" s="63"/>
      <c r="I136" s="69"/>
      <c r="J136" s="20">
        <f t="shared" si="63"/>
        <v>46343</v>
      </c>
      <c r="K136" s="1" t="str">
        <f t="shared" si="59"/>
        <v>火</v>
      </c>
      <c r="L136" s="56"/>
      <c r="M136" s="61" t="str">
        <f t="shared" si="60"/>
        <v/>
      </c>
      <c r="N136" s="61" t="str">
        <f t="shared" si="56"/>
        <v/>
      </c>
      <c r="O136" s="67" t="str">
        <f t="shared" si="61"/>
        <v/>
      </c>
      <c r="P136" s="63"/>
      <c r="Q136" s="63"/>
      <c r="R136" s="69"/>
    </row>
    <row r="137" spans="1:18" s="9" customFormat="1" ht="15" customHeight="1" x14ac:dyDescent="0.2">
      <c r="A137" s="20">
        <f t="shared" si="62"/>
        <v>46313</v>
      </c>
      <c r="B137" s="1" t="str">
        <f t="shared" si="57"/>
        <v>日</v>
      </c>
      <c r="C137" s="56"/>
      <c r="D137" s="61" t="str">
        <f t="shared" si="58"/>
        <v/>
      </c>
      <c r="E137" s="61" t="str">
        <f t="shared" si="54"/>
        <v/>
      </c>
      <c r="F137" s="67" t="str">
        <f t="shared" si="55"/>
        <v/>
      </c>
      <c r="G137" s="63"/>
      <c r="H137" s="63"/>
      <c r="I137" s="69"/>
      <c r="J137" s="20">
        <f t="shared" si="63"/>
        <v>46344</v>
      </c>
      <c r="K137" s="1" t="str">
        <f t="shared" si="59"/>
        <v>水</v>
      </c>
      <c r="L137" s="56"/>
      <c r="M137" s="61" t="str">
        <f t="shared" si="60"/>
        <v/>
      </c>
      <c r="N137" s="61" t="str">
        <f t="shared" si="56"/>
        <v/>
      </c>
      <c r="O137" s="67" t="str">
        <f t="shared" si="61"/>
        <v/>
      </c>
      <c r="P137" s="63"/>
      <c r="Q137" s="63"/>
      <c r="R137" s="69"/>
    </row>
    <row r="138" spans="1:18" s="9" customFormat="1" ht="15" customHeight="1" x14ac:dyDescent="0.2">
      <c r="A138" s="20">
        <f t="shared" si="62"/>
        <v>46314</v>
      </c>
      <c r="B138" s="1" t="str">
        <f t="shared" si="57"/>
        <v>月</v>
      </c>
      <c r="C138" s="56"/>
      <c r="D138" s="61" t="str">
        <f t="shared" si="58"/>
        <v/>
      </c>
      <c r="E138" s="61" t="str">
        <f t="shared" si="54"/>
        <v/>
      </c>
      <c r="F138" s="67" t="str">
        <f t="shared" si="55"/>
        <v/>
      </c>
      <c r="G138" s="63"/>
      <c r="H138" s="63"/>
      <c r="I138" s="69"/>
      <c r="J138" s="20">
        <f t="shared" si="63"/>
        <v>46345</v>
      </c>
      <c r="K138" s="1" t="str">
        <f t="shared" si="59"/>
        <v>木</v>
      </c>
      <c r="L138" s="56"/>
      <c r="M138" s="61" t="str">
        <f t="shared" si="60"/>
        <v/>
      </c>
      <c r="N138" s="61" t="str">
        <f t="shared" si="56"/>
        <v/>
      </c>
      <c r="O138" s="67" t="str">
        <f t="shared" si="61"/>
        <v/>
      </c>
      <c r="P138" s="63"/>
      <c r="Q138" s="63"/>
      <c r="R138" s="69"/>
    </row>
    <row r="139" spans="1:18" s="9" customFormat="1" ht="15" customHeight="1" x14ac:dyDescent="0.2">
      <c r="A139" s="20">
        <f t="shared" si="62"/>
        <v>46315</v>
      </c>
      <c r="B139" s="1" t="str">
        <f t="shared" si="57"/>
        <v>火</v>
      </c>
      <c r="C139" s="56"/>
      <c r="D139" s="61" t="str">
        <f>IF(COUNT($C139,G139)&lt;2,"",$C139*G139*0.001)</f>
        <v/>
      </c>
      <c r="E139" s="61" t="str">
        <f>IF(COUNT($C139,H139)&lt;2,"",$C139*H139*0.001)</f>
        <v/>
      </c>
      <c r="F139" s="67" t="str">
        <f>IF(COUNT($C139,I139)&lt;2,"",$C139*I139*0.001)</f>
        <v/>
      </c>
      <c r="G139" s="63"/>
      <c r="H139" s="63"/>
      <c r="I139" s="69"/>
      <c r="J139" s="20">
        <f t="shared" si="63"/>
        <v>46346</v>
      </c>
      <c r="K139" s="1" t="str">
        <f t="shared" si="59"/>
        <v>金</v>
      </c>
      <c r="L139" s="56"/>
      <c r="M139" s="61" t="str">
        <f t="shared" si="60"/>
        <v/>
      </c>
      <c r="N139" s="61" t="str">
        <f t="shared" si="56"/>
        <v/>
      </c>
      <c r="O139" s="67" t="str">
        <f t="shared" si="61"/>
        <v/>
      </c>
      <c r="P139" s="63"/>
      <c r="Q139" s="63"/>
      <c r="R139" s="69"/>
    </row>
    <row r="140" spans="1:18" s="9" customFormat="1" ht="15" customHeight="1" x14ac:dyDescent="0.2">
      <c r="A140" s="20">
        <f t="shared" si="62"/>
        <v>46316</v>
      </c>
      <c r="B140" s="1" t="str">
        <f t="shared" si="57"/>
        <v>水</v>
      </c>
      <c r="C140" s="56"/>
      <c r="D140" s="61" t="str">
        <f t="shared" ref="D140:D150" si="64">IF(COUNT($C140,G140)&lt;2,"",$C140*G140*0.001)</f>
        <v/>
      </c>
      <c r="E140" s="61" t="str">
        <f t="shared" ref="E140:E150" si="65">IF(COUNT($C140,H140)&lt;2,"",$C140*H140*0.001)</f>
        <v/>
      </c>
      <c r="F140" s="67" t="str">
        <f t="shared" ref="F140:F150" si="66">IF(COUNT($C140,I140)&lt;2,"",$C140*I140*0.001)</f>
        <v/>
      </c>
      <c r="G140" s="63"/>
      <c r="H140" s="63"/>
      <c r="I140" s="69"/>
      <c r="J140" s="20">
        <f t="shared" si="63"/>
        <v>46347</v>
      </c>
      <c r="K140" s="1" t="str">
        <f t="shared" si="59"/>
        <v>土</v>
      </c>
      <c r="L140" s="56"/>
      <c r="M140" s="61" t="str">
        <f t="shared" si="60"/>
        <v/>
      </c>
      <c r="N140" s="61" t="str">
        <f t="shared" si="56"/>
        <v/>
      </c>
      <c r="O140" s="67" t="str">
        <f t="shared" si="61"/>
        <v/>
      </c>
      <c r="P140" s="63"/>
      <c r="Q140" s="63"/>
      <c r="R140" s="69"/>
    </row>
    <row r="141" spans="1:18" s="9" customFormat="1" ht="15" customHeight="1" x14ac:dyDescent="0.2">
      <c r="A141" s="20">
        <f t="shared" si="62"/>
        <v>46317</v>
      </c>
      <c r="B141" s="1" t="str">
        <f t="shared" si="57"/>
        <v>木</v>
      </c>
      <c r="C141" s="56"/>
      <c r="D141" s="61" t="str">
        <f t="shared" si="64"/>
        <v/>
      </c>
      <c r="E141" s="61" t="str">
        <f t="shared" si="65"/>
        <v/>
      </c>
      <c r="F141" s="67" t="str">
        <f t="shared" si="66"/>
        <v/>
      </c>
      <c r="G141" s="63"/>
      <c r="H141" s="63"/>
      <c r="I141" s="69"/>
      <c r="J141" s="20">
        <f t="shared" si="63"/>
        <v>46348</v>
      </c>
      <c r="K141" s="1" t="str">
        <f t="shared" si="59"/>
        <v>日</v>
      </c>
      <c r="L141" s="56"/>
      <c r="M141" s="61" t="str">
        <f t="shared" si="60"/>
        <v/>
      </c>
      <c r="N141" s="61" t="str">
        <f t="shared" si="56"/>
        <v/>
      </c>
      <c r="O141" s="67" t="str">
        <f t="shared" si="61"/>
        <v/>
      </c>
      <c r="P141" s="63"/>
      <c r="Q141" s="63"/>
      <c r="R141" s="69"/>
    </row>
    <row r="142" spans="1:18" s="9" customFormat="1" ht="15" customHeight="1" x14ac:dyDescent="0.2">
      <c r="A142" s="20">
        <f t="shared" si="62"/>
        <v>46318</v>
      </c>
      <c r="B142" s="1" t="str">
        <f t="shared" si="57"/>
        <v>金</v>
      </c>
      <c r="C142" s="56"/>
      <c r="D142" s="61" t="str">
        <f t="shared" si="64"/>
        <v/>
      </c>
      <c r="E142" s="61" t="str">
        <f t="shared" si="65"/>
        <v/>
      </c>
      <c r="F142" s="67" t="str">
        <f t="shared" si="66"/>
        <v/>
      </c>
      <c r="G142" s="63"/>
      <c r="H142" s="63"/>
      <c r="I142" s="69"/>
      <c r="J142" s="20">
        <f t="shared" si="63"/>
        <v>46349</v>
      </c>
      <c r="K142" s="1" t="str">
        <f t="shared" si="59"/>
        <v>月</v>
      </c>
      <c r="L142" s="56"/>
      <c r="M142" s="61" t="str">
        <f t="shared" si="60"/>
        <v/>
      </c>
      <c r="N142" s="61" t="str">
        <f t="shared" si="56"/>
        <v/>
      </c>
      <c r="O142" s="67" t="str">
        <f t="shared" si="61"/>
        <v/>
      </c>
      <c r="P142" s="63"/>
      <c r="Q142" s="63"/>
      <c r="R142" s="69"/>
    </row>
    <row r="143" spans="1:18" s="9" customFormat="1" ht="15" customHeight="1" x14ac:dyDescent="0.2">
      <c r="A143" s="20">
        <f t="shared" si="62"/>
        <v>46319</v>
      </c>
      <c r="B143" s="1" t="str">
        <f t="shared" si="57"/>
        <v>土</v>
      </c>
      <c r="C143" s="56"/>
      <c r="D143" s="61" t="str">
        <f t="shared" si="64"/>
        <v/>
      </c>
      <c r="E143" s="61" t="str">
        <f t="shared" si="65"/>
        <v/>
      </c>
      <c r="F143" s="67" t="str">
        <f t="shared" si="66"/>
        <v/>
      </c>
      <c r="G143" s="63"/>
      <c r="H143" s="63"/>
      <c r="I143" s="69"/>
      <c r="J143" s="20">
        <f t="shared" si="63"/>
        <v>46350</v>
      </c>
      <c r="K143" s="1" t="str">
        <f t="shared" si="59"/>
        <v>火</v>
      </c>
      <c r="L143" s="56"/>
      <c r="M143" s="61" t="str">
        <f t="shared" si="60"/>
        <v/>
      </c>
      <c r="N143" s="61" t="str">
        <f t="shared" si="56"/>
        <v/>
      </c>
      <c r="O143" s="67" t="str">
        <f t="shared" si="61"/>
        <v/>
      </c>
      <c r="P143" s="63"/>
      <c r="Q143" s="63"/>
      <c r="R143" s="69"/>
    </row>
    <row r="144" spans="1:18" s="9" customFormat="1" ht="15" customHeight="1" x14ac:dyDescent="0.2">
      <c r="A144" s="20">
        <f t="shared" si="62"/>
        <v>46320</v>
      </c>
      <c r="B144" s="1" t="str">
        <f t="shared" si="57"/>
        <v>日</v>
      </c>
      <c r="C144" s="56"/>
      <c r="D144" s="61" t="str">
        <f t="shared" si="64"/>
        <v/>
      </c>
      <c r="E144" s="61" t="str">
        <f t="shared" si="65"/>
        <v/>
      </c>
      <c r="F144" s="67" t="str">
        <f t="shared" si="66"/>
        <v/>
      </c>
      <c r="G144" s="63"/>
      <c r="H144" s="63"/>
      <c r="I144" s="69"/>
      <c r="J144" s="20">
        <f t="shared" si="63"/>
        <v>46351</v>
      </c>
      <c r="K144" s="1" t="str">
        <f t="shared" si="59"/>
        <v>水</v>
      </c>
      <c r="L144" s="56"/>
      <c r="M144" s="61" t="str">
        <f t="shared" si="60"/>
        <v/>
      </c>
      <c r="N144" s="61" t="str">
        <f t="shared" si="56"/>
        <v/>
      </c>
      <c r="O144" s="67" t="str">
        <f t="shared" si="61"/>
        <v/>
      </c>
      <c r="P144" s="63"/>
      <c r="Q144" s="63"/>
      <c r="R144" s="69"/>
    </row>
    <row r="145" spans="1:18" s="9" customFormat="1" ht="15" customHeight="1" x14ac:dyDescent="0.2">
      <c r="A145" s="20">
        <f t="shared" si="62"/>
        <v>46321</v>
      </c>
      <c r="B145" s="1" t="str">
        <f t="shared" si="57"/>
        <v>月</v>
      </c>
      <c r="C145" s="56"/>
      <c r="D145" s="61" t="str">
        <f t="shared" si="64"/>
        <v/>
      </c>
      <c r="E145" s="61" t="str">
        <f t="shared" si="65"/>
        <v/>
      </c>
      <c r="F145" s="67" t="str">
        <f t="shared" si="66"/>
        <v/>
      </c>
      <c r="G145" s="63"/>
      <c r="H145" s="63"/>
      <c r="I145" s="69"/>
      <c r="J145" s="20">
        <f t="shared" si="63"/>
        <v>46352</v>
      </c>
      <c r="K145" s="1" t="str">
        <f t="shared" si="59"/>
        <v>木</v>
      </c>
      <c r="L145" s="56"/>
      <c r="M145" s="61" t="str">
        <f t="shared" si="60"/>
        <v/>
      </c>
      <c r="N145" s="61" t="str">
        <f t="shared" si="56"/>
        <v/>
      </c>
      <c r="O145" s="67" t="str">
        <f t="shared" si="61"/>
        <v/>
      </c>
      <c r="P145" s="63"/>
      <c r="Q145" s="63"/>
      <c r="R145" s="69"/>
    </row>
    <row r="146" spans="1:18" s="9" customFormat="1" ht="15" customHeight="1" x14ac:dyDescent="0.2">
      <c r="A146" s="20">
        <f t="shared" si="62"/>
        <v>46322</v>
      </c>
      <c r="B146" s="1" t="str">
        <f t="shared" si="57"/>
        <v>火</v>
      </c>
      <c r="C146" s="56"/>
      <c r="D146" s="61" t="str">
        <f t="shared" si="64"/>
        <v/>
      </c>
      <c r="E146" s="61" t="str">
        <f t="shared" si="65"/>
        <v/>
      </c>
      <c r="F146" s="67" t="str">
        <f t="shared" si="66"/>
        <v/>
      </c>
      <c r="G146" s="63"/>
      <c r="H146" s="63"/>
      <c r="I146" s="69"/>
      <c r="J146" s="20">
        <f t="shared" si="63"/>
        <v>46353</v>
      </c>
      <c r="K146" s="1" t="str">
        <f t="shared" si="59"/>
        <v>金</v>
      </c>
      <c r="L146" s="56"/>
      <c r="M146" s="61" t="str">
        <f t="shared" si="60"/>
        <v/>
      </c>
      <c r="N146" s="61" t="str">
        <f t="shared" si="56"/>
        <v/>
      </c>
      <c r="O146" s="67" t="str">
        <f t="shared" si="61"/>
        <v/>
      </c>
      <c r="P146" s="63"/>
      <c r="Q146" s="63"/>
      <c r="R146" s="69"/>
    </row>
    <row r="147" spans="1:18" s="9" customFormat="1" ht="15" customHeight="1" x14ac:dyDescent="0.2">
      <c r="A147" s="20">
        <f t="shared" si="62"/>
        <v>46323</v>
      </c>
      <c r="B147" s="1" t="str">
        <f t="shared" si="57"/>
        <v>水</v>
      </c>
      <c r="C147" s="56"/>
      <c r="D147" s="61" t="str">
        <f t="shared" si="64"/>
        <v/>
      </c>
      <c r="E147" s="61" t="str">
        <f t="shared" si="65"/>
        <v/>
      </c>
      <c r="F147" s="67" t="str">
        <f t="shared" si="66"/>
        <v/>
      </c>
      <c r="G147" s="63"/>
      <c r="H147" s="63"/>
      <c r="I147" s="69"/>
      <c r="J147" s="20">
        <f t="shared" si="63"/>
        <v>46354</v>
      </c>
      <c r="K147" s="1" t="str">
        <f t="shared" si="59"/>
        <v>土</v>
      </c>
      <c r="L147" s="56"/>
      <c r="M147" s="61" t="str">
        <f t="shared" si="60"/>
        <v/>
      </c>
      <c r="N147" s="61" t="str">
        <f t="shared" si="56"/>
        <v/>
      </c>
      <c r="O147" s="67" t="str">
        <f t="shared" si="61"/>
        <v/>
      </c>
      <c r="P147" s="63"/>
      <c r="Q147" s="63"/>
      <c r="R147" s="69"/>
    </row>
    <row r="148" spans="1:18" s="9" customFormat="1" ht="15" customHeight="1" x14ac:dyDescent="0.2">
      <c r="A148" s="20">
        <f t="shared" si="62"/>
        <v>46324</v>
      </c>
      <c r="B148" s="1" t="str">
        <f t="shared" si="57"/>
        <v>木</v>
      </c>
      <c r="C148" s="56"/>
      <c r="D148" s="61" t="str">
        <f t="shared" si="64"/>
        <v/>
      </c>
      <c r="E148" s="61" t="str">
        <f t="shared" si="65"/>
        <v/>
      </c>
      <c r="F148" s="67" t="str">
        <f t="shared" si="66"/>
        <v/>
      </c>
      <c r="G148" s="63"/>
      <c r="H148" s="63"/>
      <c r="I148" s="69"/>
      <c r="J148" s="20">
        <f t="shared" si="63"/>
        <v>46355</v>
      </c>
      <c r="K148" s="1" t="str">
        <f t="shared" si="59"/>
        <v>日</v>
      </c>
      <c r="L148" s="56"/>
      <c r="M148" s="61" t="str">
        <f t="shared" si="60"/>
        <v/>
      </c>
      <c r="N148" s="61" t="str">
        <f t="shared" si="56"/>
        <v/>
      </c>
      <c r="O148" s="67" t="str">
        <f t="shared" si="61"/>
        <v/>
      </c>
      <c r="P148" s="63"/>
      <c r="Q148" s="63"/>
      <c r="R148" s="69"/>
    </row>
    <row r="149" spans="1:18" s="9" customFormat="1" ht="15" customHeight="1" x14ac:dyDescent="0.2">
      <c r="A149" s="20">
        <f t="shared" si="62"/>
        <v>46325</v>
      </c>
      <c r="B149" s="1" t="str">
        <f t="shared" si="57"/>
        <v>金</v>
      </c>
      <c r="C149" s="56"/>
      <c r="D149" s="61" t="str">
        <f t="shared" si="64"/>
        <v/>
      </c>
      <c r="E149" s="61" t="str">
        <f t="shared" si="65"/>
        <v/>
      </c>
      <c r="F149" s="67" t="str">
        <f t="shared" si="66"/>
        <v/>
      </c>
      <c r="G149" s="63"/>
      <c r="H149" s="63"/>
      <c r="I149" s="69"/>
      <c r="J149" s="20">
        <f t="shared" si="63"/>
        <v>46356</v>
      </c>
      <c r="K149" s="1" t="str">
        <f t="shared" si="59"/>
        <v>月</v>
      </c>
      <c r="L149" s="56"/>
      <c r="M149" s="61" t="str">
        <f t="shared" si="60"/>
        <v/>
      </c>
      <c r="N149" s="61" t="str">
        <f t="shared" si="56"/>
        <v/>
      </c>
      <c r="O149" s="67" t="str">
        <f t="shared" si="61"/>
        <v/>
      </c>
      <c r="P149" s="63"/>
      <c r="Q149" s="63"/>
      <c r="R149" s="69"/>
    </row>
    <row r="150" spans="1:18" s="9" customFormat="1" ht="15" customHeight="1" x14ac:dyDescent="0.2">
      <c r="A150" s="20">
        <f t="shared" si="62"/>
        <v>46326</v>
      </c>
      <c r="B150" s="1" t="str">
        <f t="shared" si="57"/>
        <v>土</v>
      </c>
      <c r="C150" s="56"/>
      <c r="D150" s="61" t="str">
        <f t="shared" si="64"/>
        <v/>
      </c>
      <c r="E150" s="61" t="str">
        <f t="shared" si="65"/>
        <v/>
      </c>
      <c r="F150" s="67" t="str">
        <f t="shared" si="66"/>
        <v/>
      </c>
      <c r="G150" s="63"/>
      <c r="H150" s="63"/>
      <c r="I150" s="69"/>
      <c r="J150" s="20"/>
      <c r="K150" s="1"/>
      <c r="L150" s="57"/>
      <c r="M150" s="61"/>
      <c r="N150" s="61"/>
      <c r="O150" s="67"/>
      <c r="P150" s="61"/>
      <c r="Q150" s="61"/>
      <c r="R150" s="67"/>
    </row>
    <row r="151" spans="1:18" s="9" customFormat="1" ht="15" customHeight="1" x14ac:dyDescent="0.2">
      <c r="A151" s="318" t="s">
        <v>7</v>
      </c>
      <c r="B151" s="319"/>
      <c r="C151" s="57">
        <f>SUM(C120:C150)</f>
        <v>0</v>
      </c>
      <c r="D151" s="61">
        <f t="shared" ref="D151:I151" si="67">SUM(D120:D150)</f>
        <v>0</v>
      </c>
      <c r="E151" s="61">
        <f t="shared" si="67"/>
        <v>0</v>
      </c>
      <c r="F151" s="67">
        <f t="shared" si="67"/>
        <v>0</v>
      </c>
      <c r="G151" s="61">
        <f t="shared" si="67"/>
        <v>0</v>
      </c>
      <c r="H151" s="61">
        <f t="shared" si="67"/>
        <v>0</v>
      </c>
      <c r="I151" s="67">
        <f t="shared" si="67"/>
        <v>0</v>
      </c>
      <c r="J151" s="318" t="s">
        <v>7</v>
      </c>
      <c r="K151" s="319"/>
      <c r="L151" s="57">
        <f t="shared" ref="L151:R151" si="68">SUM(L120:L150)</f>
        <v>0</v>
      </c>
      <c r="M151" s="61">
        <f t="shared" si="68"/>
        <v>0</v>
      </c>
      <c r="N151" s="61">
        <f t="shared" si="68"/>
        <v>0</v>
      </c>
      <c r="O151" s="67">
        <f t="shared" si="68"/>
        <v>0</v>
      </c>
      <c r="P151" s="61">
        <f t="shared" si="68"/>
        <v>0</v>
      </c>
      <c r="Q151" s="61">
        <f t="shared" si="68"/>
        <v>0</v>
      </c>
      <c r="R151" s="67">
        <f t="shared" si="68"/>
        <v>0</v>
      </c>
    </row>
    <row r="152" spans="1:18" s="9" customFormat="1" ht="15" customHeight="1" x14ac:dyDescent="0.2">
      <c r="A152" s="318" t="s">
        <v>6</v>
      </c>
      <c r="B152" s="319"/>
      <c r="C152" s="80" t="str">
        <f t="shared" ref="C152:I152" si="69">IF(COUNT(C120:C150)=0,"",AVERAGE(C120:C150))</f>
        <v/>
      </c>
      <c r="D152" s="81" t="str">
        <f t="shared" si="69"/>
        <v/>
      </c>
      <c r="E152" s="81" t="str">
        <f t="shared" si="69"/>
        <v/>
      </c>
      <c r="F152" s="67" t="str">
        <f t="shared" si="69"/>
        <v/>
      </c>
      <c r="G152" s="81" t="str">
        <f t="shared" si="69"/>
        <v/>
      </c>
      <c r="H152" s="81" t="str">
        <f t="shared" si="69"/>
        <v/>
      </c>
      <c r="I152" s="82" t="str">
        <f t="shared" si="69"/>
        <v/>
      </c>
      <c r="J152" s="318" t="s">
        <v>6</v>
      </c>
      <c r="K152" s="319"/>
      <c r="L152" s="80" t="str">
        <f t="shared" ref="L152:R152" si="70">IF(COUNT(L120:L150)=0,"",AVERAGE(L120:L150))</f>
        <v/>
      </c>
      <c r="M152" s="81" t="str">
        <f t="shared" si="70"/>
        <v/>
      </c>
      <c r="N152" s="81" t="str">
        <f t="shared" si="70"/>
        <v/>
      </c>
      <c r="O152" s="67" t="str">
        <f t="shared" si="70"/>
        <v/>
      </c>
      <c r="P152" s="81" t="str">
        <f t="shared" si="70"/>
        <v/>
      </c>
      <c r="Q152" s="81" t="str">
        <f t="shared" si="70"/>
        <v/>
      </c>
      <c r="R152" s="82" t="str">
        <f t="shared" si="70"/>
        <v/>
      </c>
    </row>
    <row r="153" spans="1:18" s="8" customFormat="1" ht="13.5" customHeight="1" x14ac:dyDescent="0.2">
      <c r="A153" s="6"/>
      <c r="B153" s="6"/>
      <c r="C153" s="53"/>
      <c r="D153" s="59"/>
      <c r="E153" s="59"/>
      <c r="F153" s="65"/>
      <c r="G153" s="59"/>
      <c r="H153" s="59"/>
      <c r="I153" s="65"/>
      <c r="J153" s="6"/>
      <c r="K153" s="6"/>
      <c r="L153" s="53"/>
      <c r="M153" s="59"/>
      <c r="N153" s="59"/>
      <c r="O153" s="65"/>
      <c r="P153" s="59"/>
      <c r="Q153" s="321" t="s">
        <v>32</v>
      </c>
      <c r="R153" s="321"/>
    </row>
    <row r="154" spans="1:18" s="8" customFormat="1" ht="13.5" customHeight="1" x14ac:dyDescent="0.2">
      <c r="A154" s="322" t="s">
        <v>44</v>
      </c>
      <c r="B154" s="322"/>
      <c r="C154" s="322"/>
      <c r="D154" s="322"/>
      <c r="E154" s="322"/>
      <c r="F154" s="322"/>
      <c r="G154" s="322"/>
      <c r="H154" s="322"/>
      <c r="I154" s="322"/>
      <c r="J154" s="6"/>
      <c r="K154" s="6"/>
      <c r="L154" s="53"/>
      <c r="M154" s="59"/>
      <c r="N154" s="59"/>
      <c r="O154" s="65"/>
      <c r="P154" s="59"/>
      <c r="Q154" s="59"/>
      <c r="R154" s="65"/>
    </row>
    <row r="155" spans="1:18" s="9" customFormat="1" ht="12.75" customHeight="1" x14ac:dyDescent="0.2">
      <c r="A155" s="323">
        <f>EDATE($A$3,8)</f>
        <v>46357</v>
      </c>
      <c r="B155" s="324"/>
      <c r="C155" s="324"/>
      <c r="D155" s="324"/>
      <c r="E155" s="324"/>
      <c r="F155" s="324"/>
      <c r="G155" s="324"/>
      <c r="H155" s="324"/>
      <c r="I155" s="325"/>
      <c r="J155" s="323">
        <f>EDATE($A$3,9)</f>
        <v>46388</v>
      </c>
      <c r="K155" s="324"/>
      <c r="L155" s="324"/>
      <c r="M155" s="324"/>
      <c r="N155" s="324"/>
      <c r="O155" s="324"/>
      <c r="P155" s="324"/>
      <c r="Q155" s="324"/>
      <c r="R155" s="325"/>
    </row>
    <row r="156" spans="1:18" s="9" customFormat="1" ht="12.75" customHeight="1" x14ac:dyDescent="0.2">
      <c r="A156" s="320" t="s">
        <v>8</v>
      </c>
      <c r="B156" s="320" t="s">
        <v>9</v>
      </c>
      <c r="C156" s="54" t="s">
        <v>0</v>
      </c>
      <c r="D156" s="320" t="s">
        <v>2</v>
      </c>
      <c r="E156" s="320"/>
      <c r="F156" s="320"/>
      <c r="G156" s="320" t="s">
        <v>5</v>
      </c>
      <c r="H156" s="320"/>
      <c r="I156" s="320"/>
      <c r="J156" s="320" t="s">
        <v>8</v>
      </c>
      <c r="K156" s="320" t="s">
        <v>9</v>
      </c>
      <c r="L156" s="54" t="s">
        <v>0</v>
      </c>
      <c r="M156" s="320" t="s">
        <v>2</v>
      </c>
      <c r="N156" s="320"/>
      <c r="O156" s="320"/>
      <c r="P156" s="320" t="s">
        <v>5</v>
      </c>
      <c r="Q156" s="320"/>
      <c r="R156" s="320"/>
    </row>
    <row r="157" spans="1:18" s="9" customFormat="1" ht="12.75" customHeight="1" x14ac:dyDescent="0.2">
      <c r="A157" s="320"/>
      <c r="B157" s="320"/>
      <c r="C157" s="55" t="s">
        <v>1</v>
      </c>
      <c r="D157" s="60" t="s">
        <v>46</v>
      </c>
      <c r="E157" s="60" t="s">
        <v>3</v>
      </c>
      <c r="F157" s="66" t="s">
        <v>4</v>
      </c>
      <c r="G157" s="60" t="s">
        <v>47</v>
      </c>
      <c r="H157" s="60" t="s">
        <v>3</v>
      </c>
      <c r="I157" s="66" t="s">
        <v>4</v>
      </c>
      <c r="J157" s="320"/>
      <c r="K157" s="320"/>
      <c r="L157" s="55" t="s">
        <v>1</v>
      </c>
      <c r="M157" s="60" t="s">
        <v>49</v>
      </c>
      <c r="N157" s="60" t="s">
        <v>3</v>
      </c>
      <c r="O157" s="66" t="s">
        <v>4</v>
      </c>
      <c r="P157" s="60" t="s">
        <v>48</v>
      </c>
      <c r="Q157" s="60" t="s">
        <v>3</v>
      </c>
      <c r="R157" s="66" t="s">
        <v>4</v>
      </c>
    </row>
    <row r="158" spans="1:18" s="9" customFormat="1" ht="15" customHeight="1" x14ac:dyDescent="0.2">
      <c r="A158" s="20">
        <f>EDATE($A$6,8)</f>
        <v>46357</v>
      </c>
      <c r="B158" s="1" t="str">
        <f>TEXT(A158,"aaa")</f>
        <v>火</v>
      </c>
      <c r="C158" s="56"/>
      <c r="D158" s="61" t="str">
        <f>IF(COUNT($C158,G158)&lt;2,"",$C158*G158*0.001)</f>
        <v/>
      </c>
      <c r="E158" s="61" t="str">
        <f t="shared" ref="E158:E176" si="71">IF(COUNT($C158,H158)&lt;2,"",$C158*H158*0.001)</f>
        <v/>
      </c>
      <c r="F158" s="67" t="str">
        <f t="shared" ref="F158:F176" si="72">IF(COUNT($C158,I158)&lt;2,"",$C158*I158*0.001)</f>
        <v/>
      </c>
      <c r="G158" s="63"/>
      <c r="H158" s="63"/>
      <c r="I158" s="69"/>
      <c r="J158" s="20">
        <f>EDATE($A$6,9)</f>
        <v>46388</v>
      </c>
      <c r="K158" s="1" t="str">
        <f>TEXT(J158,"aaa")</f>
        <v>金</v>
      </c>
      <c r="L158" s="56"/>
      <c r="M158" s="61" t="str">
        <f t="shared" ref="M158:M165" si="73">IF(COUNT($L158,P158)&lt;2,"",$L158*P158*0.001)</f>
        <v/>
      </c>
      <c r="N158" s="61" t="str">
        <f t="shared" ref="N158:N187" si="74">IF(COUNT($L158,Q158)&lt;2,"",$L158*Q158*0.001)</f>
        <v/>
      </c>
      <c r="O158" s="67" t="str">
        <f>IF(COUNT($L158,R158)&lt;2,"",$L158*R158*0.001)</f>
        <v/>
      </c>
      <c r="P158" s="63"/>
      <c r="Q158" s="63"/>
      <c r="R158" s="69"/>
    </row>
    <row r="159" spans="1:18" s="9" customFormat="1" ht="15" customHeight="1" x14ac:dyDescent="0.2">
      <c r="A159" s="20">
        <f>A158+1</f>
        <v>46358</v>
      </c>
      <c r="B159" s="1" t="str">
        <f t="shared" ref="B159:B188" si="75">TEXT(A159,"aaa")</f>
        <v>水</v>
      </c>
      <c r="C159" s="56"/>
      <c r="D159" s="61" t="str">
        <f t="shared" ref="D159:D176" si="76">IF(COUNT($C159,G159)&lt;2,"",$C159*G159*0.001)</f>
        <v/>
      </c>
      <c r="E159" s="61" t="str">
        <f t="shared" si="71"/>
        <v/>
      </c>
      <c r="F159" s="67" t="str">
        <f t="shared" si="72"/>
        <v/>
      </c>
      <c r="G159" s="63"/>
      <c r="H159" s="63"/>
      <c r="I159" s="69"/>
      <c r="J159" s="20">
        <f>J158+1</f>
        <v>46389</v>
      </c>
      <c r="K159" s="1" t="str">
        <f t="shared" ref="K159:K188" si="77">TEXT(J159,"aaa")</f>
        <v>土</v>
      </c>
      <c r="L159" s="56"/>
      <c r="M159" s="61" t="str">
        <f t="shared" si="73"/>
        <v/>
      </c>
      <c r="N159" s="61" t="str">
        <f t="shared" si="74"/>
        <v/>
      </c>
      <c r="O159" s="67" t="str">
        <f t="shared" ref="O159:O187" si="78">IF(COUNT($L159,R159)&lt;2,"",$L159*R159*0.001)</f>
        <v/>
      </c>
      <c r="P159" s="63"/>
      <c r="Q159" s="63"/>
      <c r="R159" s="69"/>
    </row>
    <row r="160" spans="1:18" s="9" customFormat="1" ht="15" customHeight="1" x14ac:dyDescent="0.2">
      <c r="A160" s="20">
        <f t="shared" ref="A160:A188" si="79">A159+1</f>
        <v>46359</v>
      </c>
      <c r="B160" s="1" t="str">
        <f t="shared" si="75"/>
        <v>木</v>
      </c>
      <c r="C160" s="56"/>
      <c r="D160" s="61" t="str">
        <f t="shared" si="76"/>
        <v/>
      </c>
      <c r="E160" s="61" t="str">
        <f t="shared" si="71"/>
        <v/>
      </c>
      <c r="F160" s="67" t="str">
        <f t="shared" si="72"/>
        <v/>
      </c>
      <c r="G160" s="63"/>
      <c r="H160" s="63"/>
      <c r="I160" s="69"/>
      <c r="J160" s="20">
        <f t="shared" ref="J160:J188" si="80">J159+1</f>
        <v>46390</v>
      </c>
      <c r="K160" s="1" t="str">
        <f t="shared" si="77"/>
        <v>日</v>
      </c>
      <c r="L160" s="56"/>
      <c r="M160" s="61" t="str">
        <f t="shared" si="73"/>
        <v/>
      </c>
      <c r="N160" s="61" t="str">
        <f t="shared" si="74"/>
        <v/>
      </c>
      <c r="O160" s="67" t="str">
        <f t="shared" si="78"/>
        <v/>
      </c>
      <c r="P160" s="63"/>
      <c r="Q160" s="63"/>
      <c r="R160" s="69"/>
    </row>
    <row r="161" spans="1:18" s="9" customFormat="1" ht="15" customHeight="1" x14ac:dyDescent="0.2">
      <c r="A161" s="20">
        <f t="shared" si="79"/>
        <v>46360</v>
      </c>
      <c r="B161" s="1" t="str">
        <f t="shared" si="75"/>
        <v>金</v>
      </c>
      <c r="C161" s="56"/>
      <c r="D161" s="61" t="str">
        <f t="shared" si="76"/>
        <v/>
      </c>
      <c r="E161" s="61" t="str">
        <f t="shared" si="71"/>
        <v/>
      </c>
      <c r="F161" s="67" t="str">
        <f t="shared" si="72"/>
        <v/>
      </c>
      <c r="G161" s="63"/>
      <c r="H161" s="63"/>
      <c r="I161" s="69"/>
      <c r="J161" s="20">
        <f t="shared" si="80"/>
        <v>46391</v>
      </c>
      <c r="K161" s="1" t="str">
        <f t="shared" si="77"/>
        <v>月</v>
      </c>
      <c r="L161" s="56"/>
      <c r="M161" s="61" t="str">
        <f t="shared" si="73"/>
        <v/>
      </c>
      <c r="N161" s="61" t="str">
        <f t="shared" si="74"/>
        <v/>
      </c>
      <c r="O161" s="67" t="str">
        <f t="shared" si="78"/>
        <v/>
      </c>
      <c r="P161" s="63"/>
      <c r="Q161" s="63"/>
      <c r="R161" s="69"/>
    </row>
    <row r="162" spans="1:18" s="9" customFormat="1" ht="15" customHeight="1" x14ac:dyDescent="0.2">
      <c r="A162" s="20">
        <f t="shared" si="79"/>
        <v>46361</v>
      </c>
      <c r="B162" s="1" t="str">
        <f t="shared" si="75"/>
        <v>土</v>
      </c>
      <c r="C162" s="56"/>
      <c r="D162" s="61" t="str">
        <f t="shared" si="76"/>
        <v/>
      </c>
      <c r="E162" s="61" t="str">
        <f t="shared" si="71"/>
        <v/>
      </c>
      <c r="F162" s="67" t="str">
        <f t="shared" si="72"/>
        <v/>
      </c>
      <c r="G162" s="63"/>
      <c r="H162" s="63"/>
      <c r="I162" s="69"/>
      <c r="J162" s="20">
        <f t="shared" si="80"/>
        <v>46392</v>
      </c>
      <c r="K162" s="1" t="str">
        <f t="shared" si="77"/>
        <v>火</v>
      </c>
      <c r="L162" s="56"/>
      <c r="M162" s="61" t="str">
        <f t="shared" si="73"/>
        <v/>
      </c>
      <c r="N162" s="61" t="str">
        <f t="shared" si="74"/>
        <v/>
      </c>
      <c r="O162" s="67" t="str">
        <f t="shared" si="78"/>
        <v/>
      </c>
      <c r="P162" s="63"/>
      <c r="Q162" s="63"/>
      <c r="R162" s="69"/>
    </row>
    <row r="163" spans="1:18" s="9" customFormat="1" ht="15" customHeight="1" x14ac:dyDescent="0.2">
      <c r="A163" s="20">
        <f t="shared" si="79"/>
        <v>46362</v>
      </c>
      <c r="B163" s="1" t="str">
        <f t="shared" si="75"/>
        <v>日</v>
      </c>
      <c r="C163" s="56"/>
      <c r="D163" s="61" t="str">
        <f t="shared" si="76"/>
        <v/>
      </c>
      <c r="E163" s="61" t="str">
        <f t="shared" si="71"/>
        <v/>
      </c>
      <c r="F163" s="67" t="str">
        <f t="shared" si="72"/>
        <v/>
      </c>
      <c r="G163" s="63"/>
      <c r="H163" s="63"/>
      <c r="I163" s="69"/>
      <c r="J163" s="20">
        <f t="shared" si="80"/>
        <v>46393</v>
      </c>
      <c r="K163" s="1" t="str">
        <f t="shared" si="77"/>
        <v>水</v>
      </c>
      <c r="L163" s="56"/>
      <c r="M163" s="61" t="str">
        <f t="shared" si="73"/>
        <v/>
      </c>
      <c r="N163" s="61" t="str">
        <f t="shared" si="74"/>
        <v/>
      </c>
      <c r="O163" s="67" t="str">
        <f t="shared" si="78"/>
        <v/>
      </c>
      <c r="P163" s="63"/>
      <c r="Q163" s="63"/>
      <c r="R163" s="69"/>
    </row>
    <row r="164" spans="1:18" s="9" customFormat="1" ht="15" customHeight="1" x14ac:dyDescent="0.2">
      <c r="A164" s="20">
        <f t="shared" si="79"/>
        <v>46363</v>
      </c>
      <c r="B164" s="1" t="str">
        <f t="shared" si="75"/>
        <v>月</v>
      </c>
      <c r="C164" s="56"/>
      <c r="D164" s="61" t="str">
        <f t="shared" si="76"/>
        <v/>
      </c>
      <c r="E164" s="61" t="str">
        <f t="shared" si="71"/>
        <v/>
      </c>
      <c r="F164" s="67" t="str">
        <f t="shared" si="72"/>
        <v/>
      </c>
      <c r="G164" s="63"/>
      <c r="H164" s="63"/>
      <c r="I164" s="69"/>
      <c r="J164" s="20">
        <f t="shared" si="80"/>
        <v>46394</v>
      </c>
      <c r="K164" s="1" t="str">
        <f t="shared" si="77"/>
        <v>木</v>
      </c>
      <c r="L164" s="56"/>
      <c r="M164" s="61" t="str">
        <f t="shared" si="73"/>
        <v/>
      </c>
      <c r="N164" s="61" t="str">
        <f t="shared" si="74"/>
        <v/>
      </c>
      <c r="O164" s="67" t="str">
        <f t="shared" si="78"/>
        <v/>
      </c>
      <c r="P164" s="63"/>
      <c r="Q164" s="63"/>
      <c r="R164" s="69"/>
    </row>
    <row r="165" spans="1:18" s="9" customFormat="1" ht="15" customHeight="1" x14ac:dyDescent="0.2">
      <c r="A165" s="20">
        <f t="shared" si="79"/>
        <v>46364</v>
      </c>
      <c r="B165" s="1" t="str">
        <f t="shared" si="75"/>
        <v>火</v>
      </c>
      <c r="C165" s="56"/>
      <c r="D165" s="61" t="str">
        <f t="shared" si="76"/>
        <v/>
      </c>
      <c r="E165" s="61" t="str">
        <f t="shared" si="71"/>
        <v/>
      </c>
      <c r="F165" s="67" t="str">
        <f t="shared" si="72"/>
        <v/>
      </c>
      <c r="G165" s="63"/>
      <c r="H165" s="63"/>
      <c r="I165" s="69"/>
      <c r="J165" s="20">
        <f t="shared" si="80"/>
        <v>46395</v>
      </c>
      <c r="K165" s="1" t="str">
        <f t="shared" si="77"/>
        <v>金</v>
      </c>
      <c r="L165" s="56"/>
      <c r="M165" s="61" t="str">
        <f t="shared" si="73"/>
        <v/>
      </c>
      <c r="N165" s="61" t="str">
        <f t="shared" si="74"/>
        <v/>
      </c>
      <c r="O165" s="67" t="str">
        <f t="shared" si="78"/>
        <v/>
      </c>
      <c r="P165" s="63"/>
      <c r="Q165" s="63"/>
      <c r="R165" s="69"/>
    </row>
    <row r="166" spans="1:18" s="9" customFormat="1" ht="15" customHeight="1" x14ac:dyDescent="0.2">
      <c r="A166" s="20">
        <f t="shared" si="79"/>
        <v>46365</v>
      </c>
      <c r="B166" s="1" t="str">
        <f t="shared" si="75"/>
        <v>水</v>
      </c>
      <c r="C166" s="56"/>
      <c r="D166" s="61" t="str">
        <f t="shared" si="76"/>
        <v/>
      </c>
      <c r="E166" s="61" t="str">
        <f t="shared" si="71"/>
        <v/>
      </c>
      <c r="F166" s="67" t="str">
        <f t="shared" si="72"/>
        <v/>
      </c>
      <c r="G166" s="63"/>
      <c r="H166" s="63"/>
      <c r="I166" s="69"/>
      <c r="J166" s="20">
        <f t="shared" si="80"/>
        <v>46396</v>
      </c>
      <c r="K166" s="1" t="str">
        <f t="shared" si="77"/>
        <v>土</v>
      </c>
      <c r="L166" s="56"/>
      <c r="M166" s="61" t="str">
        <f t="shared" ref="M166:M187" si="81">IF(COUNT($L166,P166)&lt;2,"",$L166*P166*0.001)</f>
        <v/>
      </c>
      <c r="N166" s="61" t="str">
        <f t="shared" si="74"/>
        <v/>
      </c>
      <c r="O166" s="67" t="str">
        <f t="shared" si="78"/>
        <v/>
      </c>
      <c r="P166" s="63"/>
      <c r="Q166" s="63"/>
      <c r="R166" s="69"/>
    </row>
    <row r="167" spans="1:18" s="9" customFormat="1" ht="15" customHeight="1" x14ac:dyDescent="0.2">
      <c r="A167" s="20">
        <f t="shared" si="79"/>
        <v>46366</v>
      </c>
      <c r="B167" s="1" t="str">
        <f t="shared" si="75"/>
        <v>木</v>
      </c>
      <c r="C167" s="56"/>
      <c r="D167" s="61" t="str">
        <f t="shared" si="76"/>
        <v/>
      </c>
      <c r="E167" s="61" t="str">
        <f t="shared" si="71"/>
        <v/>
      </c>
      <c r="F167" s="67" t="str">
        <f t="shared" si="72"/>
        <v/>
      </c>
      <c r="G167" s="63"/>
      <c r="H167" s="63"/>
      <c r="I167" s="69"/>
      <c r="J167" s="20">
        <f t="shared" si="80"/>
        <v>46397</v>
      </c>
      <c r="K167" s="1" t="str">
        <f t="shared" si="77"/>
        <v>日</v>
      </c>
      <c r="L167" s="56"/>
      <c r="M167" s="61" t="str">
        <f t="shared" si="81"/>
        <v/>
      </c>
      <c r="N167" s="61" t="str">
        <f t="shared" si="74"/>
        <v/>
      </c>
      <c r="O167" s="67" t="str">
        <f t="shared" si="78"/>
        <v/>
      </c>
      <c r="P167" s="63"/>
      <c r="Q167" s="63"/>
      <c r="R167" s="69"/>
    </row>
    <row r="168" spans="1:18" s="9" customFormat="1" ht="15" customHeight="1" x14ac:dyDescent="0.2">
      <c r="A168" s="20">
        <f t="shared" si="79"/>
        <v>46367</v>
      </c>
      <c r="B168" s="1" t="str">
        <f t="shared" si="75"/>
        <v>金</v>
      </c>
      <c r="C168" s="56"/>
      <c r="D168" s="61" t="str">
        <f t="shared" si="76"/>
        <v/>
      </c>
      <c r="E168" s="61" t="str">
        <f t="shared" si="71"/>
        <v/>
      </c>
      <c r="F168" s="67" t="str">
        <f t="shared" si="72"/>
        <v/>
      </c>
      <c r="G168" s="63"/>
      <c r="H168" s="63"/>
      <c r="I168" s="69"/>
      <c r="J168" s="20">
        <f t="shared" si="80"/>
        <v>46398</v>
      </c>
      <c r="K168" s="1" t="str">
        <f t="shared" si="77"/>
        <v>月</v>
      </c>
      <c r="L168" s="56"/>
      <c r="M168" s="61" t="str">
        <f t="shared" si="81"/>
        <v/>
      </c>
      <c r="N168" s="61" t="str">
        <f t="shared" si="74"/>
        <v/>
      </c>
      <c r="O168" s="67" t="str">
        <f t="shared" si="78"/>
        <v/>
      </c>
      <c r="P168" s="63"/>
      <c r="Q168" s="63"/>
      <c r="R168" s="69"/>
    </row>
    <row r="169" spans="1:18" s="9" customFormat="1" ht="15" customHeight="1" x14ac:dyDescent="0.2">
      <c r="A169" s="20">
        <f t="shared" si="79"/>
        <v>46368</v>
      </c>
      <c r="B169" s="1" t="str">
        <f t="shared" si="75"/>
        <v>土</v>
      </c>
      <c r="C169" s="56"/>
      <c r="D169" s="61" t="str">
        <f t="shared" si="76"/>
        <v/>
      </c>
      <c r="E169" s="61" t="str">
        <f t="shared" si="71"/>
        <v/>
      </c>
      <c r="F169" s="67" t="str">
        <f t="shared" si="72"/>
        <v/>
      </c>
      <c r="G169" s="63"/>
      <c r="H169" s="63"/>
      <c r="I169" s="69"/>
      <c r="J169" s="20">
        <f t="shared" si="80"/>
        <v>46399</v>
      </c>
      <c r="K169" s="1" t="str">
        <f t="shared" si="77"/>
        <v>火</v>
      </c>
      <c r="L169" s="56"/>
      <c r="M169" s="61" t="str">
        <f t="shared" si="81"/>
        <v/>
      </c>
      <c r="N169" s="61" t="str">
        <f t="shared" si="74"/>
        <v/>
      </c>
      <c r="O169" s="67" t="str">
        <f t="shared" si="78"/>
        <v/>
      </c>
      <c r="P169" s="63"/>
      <c r="Q169" s="63"/>
      <c r="R169" s="69"/>
    </row>
    <row r="170" spans="1:18" s="9" customFormat="1" ht="15" customHeight="1" x14ac:dyDescent="0.2">
      <c r="A170" s="20">
        <f t="shared" si="79"/>
        <v>46369</v>
      </c>
      <c r="B170" s="1" t="str">
        <f t="shared" si="75"/>
        <v>日</v>
      </c>
      <c r="C170" s="56"/>
      <c r="D170" s="61" t="str">
        <f t="shared" si="76"/>
        <v/>
      </c>
      <c r="E170" s="61" t="str">
        <f t="shared" si="71"/>
        <v/>
      </c>
      <c r="F170" s="67" t="str">
        <f t="shared" si="72"/>
        <v/>
      </c>
      <c r="G170" s="63"/>
      <c r="H170" s="63"/>
      <c r="I170" s="69"/>
      <c r="J170" s="20">
        <f t="shared" si="80"/>
        <v>46400</v>
      </c>
      <c r="K170" s="1" t="str">
        <f t="shared" si="77"/>
        <v>水</v>
      </c>
      <c r="L170" s="56"/>
      <c r="M170" s="61" t="str">
        <f t="shared" si="81"/>
        <v/>
      </c>
      <c r="N170" s="61" t="str">
        <f t="shared" si="74"/>
        <v/>
      </c>
      <c r="O170" s="67" t="str">
        <f t="shared" si="78"/>
        <v/>
      </c>
      <c r="P170" s="63"/>
      <c r="Q170" s="63"/>
      <c r="R170" s="69"/>
    </row>
    <row r="171" spans="1:18" s="9" customFormat="1" ht="15" customHeight="1" x14ac:dyDescent="0.2">
      <c r="A171" s="20">
        <f t="shared" si="79"/>
        <v>46370</v>
      </c>
      <c r="B171" s="1" t="str">
        <f t="shared" si="75"/>
        <v>月</v>
      </c>
      <c r="C171" s="56"/>
      <c r="D171" s="61" t="str">
        <f t="shared" si="76"/>
        <v/>
      </c>
      <c r="E171" s="61" t="str">
        <f t="shared" si="71"/>
        <v/>
      </c>
      <c r="F171" s="67" t="str">
        <f t="shared" si="72"/>
        <v/>
      </c>
      <c r="G171" s="63"/>
      <c r="H171" s="63"/>
      <c r="I171" s="69"/>
      <c r="J171" s="20">
        <f t="shared" si="80"/>
        <v>46401</v>
      </c>
      <c r="K171" s="1" t="str">
        <f t="shared" si="77"/>
        <v>木</v>
      </c>
      <c r="L171" s="56"/>
      <c r="M171" s="61" t="str">
        <f t="shared" si="81"/>
        <v/>
      </c>
      <c r="N171" s="61" t="str">
        <f t="shared" si="74"/>
        <v/>
      </c>
      <c r="O171" s="67" t="str">
        <f t="shared" si="78"/>
        <v/>
      </c>
      <c r="P171" s="63"/>
      <c r="Q171" s="63"/>
      <c r="R171" s="69"/>
    </row>
    <row r="172" spans="1:18" s="9" customFormat="1" ht="15" customHeight="1" x14ac:dyDescent="0.2">
      <c r="A172" s="20">
        <f t="shared" si="79"/>
        <v>46371</v>
      </c>
      <c r="B172" s="1" t="str">
        <f t="shared" si="75"/>
        <v>火</v>
      </c>
      <c r="C172" s="56"/>
      <c r="D172" s="61" t="str">
        <f t="shared" si="76"/>
        <v/>
      </c>
      <c r="E172" s="61" t="str">
        <f t="shared" si="71"/>
        <v/>
      </c>
      <c r="F172" s="67" t="str">
        <f t="shared" si="72"/>
        <v/>
      </c>
      <c r="G172" s="63"/>
      <c r="H172" s="63"/>
      <c r="I172" s="69"/>
      <c r="J172" s="20">
        <f t="shared" si="80"/>
        <v>46402</v>
      </c>
      <c r="K172" s="1" t="str">
        <f t="shared" si="77"/>
        <v>金</v>
      </c>
      <c r="L172" s="56"/>
      <c r="M172" s="61" t="str">
        <f t="shared" si="81"/>
        <v/>
      </c>
      <c r="N172" s="61" t="str">
        <f t="shared" si="74"/>
        <v/>
      </c>
      <c r="O172" s="67" t="str">
        <f t="shared" si="78"/>
        <v/>
      </c>
      <c r="P172" s="63"/>
      <c r="Q172" s="63"/>
      <c r="R172" s="69"/>
    </row>
    <row r="173" spans="1:18" s="9" customFormat="1" ht="15" customHeight="1" x14ac:dyDescent="0.2">
      <c r="A173" s="20">
        <f t="shared" si="79"/>
        <v>46372</v>
      </c>
      <c r="B173" s="1" t="str">
        <f t="shared" si="75"/>
        <v>水</v>
      </c>
      <c r="C173" s="56"/>
      <c r="D173" s="61" t="str">
        <f t="shared" si="76"/>
        <v/>
      </c>
      <c r="E173" s="61" t="str">
        <f t="shared" si="71"/>
        <v/>
      </c>
      <c r="F173" s="67" t="str">
        <f t="shared" si="72"/>
        <v/>
      </c>
      <c r="G173" s="63"/>
      <c r="H173" s="63"/>
      <c r="I173" s="69"/>
      <c r="J173" s="20">
        <f t="shared" si="80"/>
        <v>46403</v>
      </c>
      <c r="K173" s="1" t="str">
        <f t="shared" si="77"/>
        <v>土</v>
      </c>
      <c r="L173" s="56"/>
      <c r="M173" s="61" t="str">
        <f t="shared" si="81"/>
        <v/>
      </c>
      <c r="N173" s="61" t="str">
        <f t="shared" si="74"/>
        <v/>
      </c>
      <c r="O173" s="67" t="str">
        <f t="shared" si="78"/>
        <v/>
      </c>
      <c r="P173" s="63"/>
      <c r="Q173" s="63"/>
      <c r="R173" s="69"/>
    </row>
    <row r="174" spans="1:18" s="9" customFormat="1" ht="15" customHeight="1" x14ac:dyDescent="0.2">
      <c r="A174" s="20">
        <f t="shared" si="79"/>
        <v>46373</v>
      </c>
      <c r="B174" s="1" t="str">
        <f t="shared" si="75"/>
        <v>木</v>
      </c>
      <c r="C174" s="56"/>
      <c r="D174" s="61" t="str">
        <f t="shared" si="76"/>
        <v/>
      </c>
      <c r="E174" s="61" t="str">
        <f t="shared" si="71"/>
        <v/>
      </c>
      <c r="F174" s="67" t="str">
        <f t="shared" si="72"/>
        <v/>
      </c>
      <c r="G174" s="63"/>
      <c r="H174" s="63"/>
      <c r="I174" s="69"/>
      <c r="J174" s="20">
        <f t="shared" si="80"/>
        <v>46404</v>
      </c>
      <c r="K174" s="1" t="str">
        <f t="shared" si="77"/>
        <v>日</v>
      </c>
      <c r="L174" s="56"/>
      <c r="M174" s="61" t="str">
        <f t="shared" si="81"/>
        <v/>
      </c>
      <c r="N174" s="61" t="str">
        <f t="shared" si="74"/>
        <v/>
      </c>
      <c r="O174" s="67" t="str">
        <f t="shared" si="78"/>
        <v/>
      </c>
      <c r="P174" s="63"/>
      <c r="Q174" s="63"/>
      <c r="R174" s="69"/>
    </row>
    <row r="175" spans="1:18" s="9" customFormat="1" ht="15" customHeight="1" x14ac:dyDescent="0.2">
      <c r="A175" s="20">
        <f t="shared" si="79"/>
        <v>46374</v>
      </c>
      <c r="B175" s="1" t="str">
        <f t="shared" si="75"/>
        <v>金</v>
      </c>
      <c r="C175" s="56"/>
      <c r="D175" s="61" t="str">
        <f t="shared" si="76"/>
        <v/>
      </c>
      <c r="E175" s="61" t="str">
        <f t="shared" si="71"/>
        <v/>
      </c>
      <c r="F175" s="67" t="str">
        <f t="shared" si="72"/>
        <v/>
      </c>
      <c r="G175" s="63"/>
      <c r="H175" s="63"/>
      <c r="I175" s="69"/>
      <c r="J175" s="20">
        <f t="shared" si="80"/>
        <v>46405</v>
      </c>
      <c r="K175" s="1" t="str">
        <f t="shared" si="77"/>
        <v>月</v>
      </c>
      <c r="L175" s="56"/>
      <c r="M175" s="61" t="str">
        <f t="shared" si="81"/>
        <v/>
      </c>
      <c r="N175" s="61" t="str">
        <f t="shared" si="74"/>
        <v/>
      </c>
      <c r="O175" s="67" t="str">
        <f t="shared" si="78"/>
        <v/>
      </c>
      <c r="P175" s="63"/>
      <c r="Q175" s="63"/>
      <c r="R175" s="69"/>
    </row>
    <row r="176" spans="1:18" s="9" customFormat="1" ht="15" customHeight="1" x14ac:dyDescent="0.2">
      <c r="A176" s="20">
        <f t="shared" si="79"/>
        <v>46375</v>
      </c>
      <c r="B176" s="1" t="str">
        <f t="shared" si="75"/>
        <v>土</v>
      </c>
      <c r="C176" s="56"/>
      <c r="D176" s="61" t="str">
        <f t="shared" si="76"/>
        <v/>
      </c>
      <c r="E176" s="61" t="str">
        <f t="shared" si="71"/>
        <v/>
      </c>
      <c r="F176" s="67" t="str">
        <f t="shared" si="72"/>
        <v/>
      </c>
      <c r="G176" s="63"/>
      <c r="H176" s="63"/>
      <c r="I176" s="69"/>
      <c r="J176" s="20">
        <f t="shared" si="80"/>
        <v>46406</v>
      </c>
      <c r="K176" s="1" t="str">
        <f t="shared" si="77"/>
        <v>火</v>
      </c>
      <c r="L176" s="56"/>
      <c r="M176" s="61" t="str">
        <f t="shared" si="81"/>
        <v/>
      </c>
      <c r="N176" s="61" t="str">
        <f t="shared" si="74"/>
        <v/>
      </c>
      <c r="O176" s="67" t="str">
        <f t="shared" si="78"/>
        <v/>
      </c>
      <c r="P176" s="63"/>
      <c r="Q176" s="63"/>
      <c r="R176" s="69"/>
    </row>
    <row r="177" spans="1:18" s="9" customFormat="1" ht="15" customHeight="1" x14ac:dyDescent="0.2">
      <c r="A177" s="20">
        <f t="shared" si="79"/>
        <v>46376</v>
      </c>
      <c r="B177" s="1" t="str">
        <f t="shared" si="75"/>
        <v>日</v>
      </c>
      <c r="C177" s="56"/>
      <c r="D177" s="61" t="str">
        <f>IF(COUNT($C177,G177)&lt;2,"",$C177*G177*0.001)</f>
        <v/>
      </c>
      <c r="E177" s="61" t="str">
        <f>IF(COUNT($C177,H177)&lt;2,"",$C177*H177*0.001)</f>
        <v/>
      </c>
      <c r="F177" s="67" t="str">
        <f>IF(COUNT($C177,I177)&lt;2,"",$C177*I177*0.001)</f>
        <v/>
      </c>
      <c r="G177" s="63"/>
      <c r="H177" s="63"/>
      <c r="I177" s="69"/>
      <c r="J177" s="20">
        <f t="shared" si="80"/>
        <v>46407</v>
      </c>
      <c r="K177" s="1" t="str">
        <f t="shared" si="77"/>
        <v>水</v>
      </c>
      <c r="L177" s="56"/>
      <c r="M177" s="61" t="str">
        <f t="shared" si="81"/>
        <v/>
      </c>
      <c r="N177" s="61" t="str">
        <f t="shared" si="74"/>
        <v/>
      </c>
      <c r="O177" s="67" t="str">
        <f t="shared" si="78"/>
        <v/>
      </c>
      <c r="P177" s="63"/>
      <c r="Q177" s="63"/>
      <c r="R177" s="69"/>
    </row>
    <row r="178" spans="1:18" s="9" customFormat="1" ht="15" customHeight="1" x14ac:dyDescent="0.2">
      <c r="A178" s="20">
        <f t="shared" si="79"/>
        <v>46377</v>
      </c>
      <c r="B178" s="1" t="str">
        <f t="shared" si="75"/>
        <v>月</v>
      </c>
      <c r="C178" s="56"/>
      <c r="D178" s="61" t="str">
        <f t="shared" ref="D178:D188" si="82">IF(COUNT($C178,G178)&lt;2,"",$C178*G178*0.001)</f>
        <v/>
      </c>
      <c r="E178" s="61" t="str">
        <f t="shared" ref="E178:E188" si="83">IF(COUNT($C178,H178)&lt;2,"",$C178*H178*0.001)</f>
        <v/>
      </c>
      <c r="F178" s="67" t="str">
        <f t="shared" ref="F178:F188" si="84">IF(COUNT($C178,I178)&lt;2,"",$C178*I178*0.001)</f>
        <v/>
      </c>
      <c r="G178" s="63"/>
      <c r="H178" s="63"/>
      <c r="I178" s="69"/>
      <c r="J178" s="20">
        <f t="shared" si="80"/>
        <v>46408</v>
      </c>
      <c r="K178" s="1" t="str">
        <f t="shared" si="77"/>
        <v>木</v>
      </c>
      <c r="L178" s="56"/>
      <c r="M178" s="61" t="str">
        <f t="shared" si="81"/>
        <v/>
      </c>
      <c r="N178" s="61" t="str">
        <f t="shared" si="74"/>
        <v/>
      </c>
      <c r="O178" s="67" t="str">
        <f t="shared" si="78"/>
        <v/>
      </c>
      <c r="P178" s="63"/>
      <c r="Q178" s="63"/>
      <c r="R178" s="69"/>
    </row>
    <row r="179" spans="1:18" s="9" customFormat="1" ht="15" customHeight="1" x14ac:dyDescent="0.2">
      <c r="A179" s="20">
        <f t="shared" si="79"/>
        <v>46378</v>
      </c>
      <c r="B179" s="1" t="str">
        <f t="shared" si="75"/>
        <v>火</v>
      </c>
      <c r="C179" s="56"/>
      <c r="D179" s="61" t="str">
        <f t="shared" si="82"/>
        <v/>
      </c>
      <c r="E179" s="61" t="str">
        <f t="shared" si="83"/>
        <v/>
      </c>
      <c r="F179" s="67" t="str">
        <f t="shared" si="84"/>
        <v/>
      </c>
      <c r="G179" s="63"/>
      <c r="H179" s="63"/>
      <c r="I179" s="69"/>
      <c r="J179" s="20">
        <f t="shared" si="80"/>
        <v>46409</v>
      </c>
      <c r="K179" s="1" t="str">
        <f t="shared" si="77"/>
        <v>金</v>
      </c>
      <c r="L179" s="56"/>
      <c r="M179" s="61" t="str">
        <f t="shared" si="81"/>
        <v/>
      </c>
      <c r="N179" s="61" t="str">
        <f t="shared" si="74"/>
        <v/>
      </c>
      <c r="O179" s="67" t="str">
        <f t="shared" si="78"/>
        <v/>
      </c>
      <c r="P179" s="63"/>
      <c r="Q179" s="63"/>
      <c r="R179" s="69"/>
    </row>
    <row r="180" spans="1:18" s="9" customFormat="1" ht="15" customHeight="1" x14ac:dyDescent="0.2">
      <c r="A180" s="20">
        <f t="shared" si="79"/>
        <v>46379</v>
      </c>
      <c r="B180" s="1" t="str">
        <f t="shared" si="75"/>
        <v>水</v>
      </c>
      <c r="C180" s="56"/>
      <c r="D180" s="61" t="str">
        <f t="shared" si="82"/>
        <v/>
      </c>
      <c r="E180" s="61" t="str">
        <f t="shared" si="83"/>
        <v/>
      </c>
      <c r="F180" s="67" t="str">
        <f t="shared" si="84"/>
        <v/>
      </c>
      <c r="G180" s="63"/>
      <c r="H180" s="63"/>
      <c r="I180" s="69"/>
      <c r="J180" s="20">
        <f t="shared" si="80"/>
        <v>46410</v>
      </c>
      <c r="K180" s="1" t="str">
        <f t="shared" si="77"/>
        <v>土</v>
      </c>
      <c r="L180" s="56"/>
      <c r="M180" s="61" t="str">
        <f t="shared" si="81"/>
        <v/>
      </c>
      <c r="N180" s="61" t="str">
        <f t="shared" si="74"/>
        <v/>
      </c>
      <c r="O180" s="67" t="str">
        <f t="shared" si="78"/>
        <v/>
      </c>
      <c r="P180" s="63"/>
      <c r="Q180" s="63"/>
      <c r="R180" s="69"/>
    </row>
    <row r="181" spans="1:18" s="9" customFormat="1" ht="15" customHeight="1" x14ac:dyDescent="0.2">
      <c r="A181" s="20">
        <f t="shared" si="79"/>
        <v>46380</v>
      </c>
      <c r="B181" s="1" t="str">
        <f t="shared" si="75"/>
        <v>木</v>
      </c>
      <c r="C181" s="56"/>
      <c r="D181" s="61" t="str">
        <f t="shared" si="82"/>
        <v/>
      </c>
      <c r="E181" s="61" t="str">
        <f t="shared" si="83"/>
        <v/>
      </c>
      <c r="F181" s="67" t="str">
        <f t="shared" si="84"/>
        <v/>
      </c>
      <c r="G181" s="63"/>
      <c r="H181" s="63"/>
      <c r="I181" s="69"/>
      <c r="J181" s="20">
        <f t="shared" si="80"/>
        <v>46411</v>
      </c>
      <c r="K181" s="1" t="str">
        <f t="shared" si="77"/>
        <v>日</v>
      </c>
      <c r="L181" s="56"/>
      <c r="M181" s="61" t="str">
        <f t="shared" si="81"/>
        <v/>
      </c>
      <c r="N181" s="61" t="str">
        <f t="shared" si="74"/>
        <v/>
      </c>
      <c r="O181" s="67" t="str">
        <f t="shared" si="78"/>
        <v/>
      </c>
      <c r="P181" s="63"/>
      <c r="Q181" s="63"/>
      <c r="R181" s="69"/>
    </row>
    <row r="182" spans="1:18" s="9" customFormat="1" ht="15" customHeight="1" x14ac:dyDescent="0.2">
      <c r="A182" s="20">
        <f t="shared" si="79"/>
        <v>46381</v>
      </c>
      <c r="B182" s="1" t="str">
        <f t="shared" si="75"/>
        <v>金</v>
      </c>
      <c r="C182" s="56"/>
      <c r="D182" s="61" t="str">
        <f t="shared" si="82"/>
        <v/>
      </c>
      <c r="E182" s="61" t="str">
        <f t="shared" si="83"/>
        <v/>
      </c>
      <c r="F182" s="67" t="str">
        <f t="shared" si="84"/>
        <v/>
      </c>
      <c r="G182" s="63"/>
      <c r="H182" s="63"/>
      <c r="I182" s="69"/>
      <c r="J182" s="20">
        <f t="shared" si="80"/>
        <v>46412</v>
      </c>
      <c r="K182" s="1" t="str">
        <f t="shared" si="77"/>
        <v>月</v>
      </c>
      <c r="L182" s="56"/>
      <c r="M182" s="61" t="str">
        <f t="shared" si="81"/>
        <v/>
      </c>
      <c r="N182" s="61" t="str">
        <f t="shared" si="74"/>
        <v/>
      </c>
      <c r="O182" s="67" t="str">
        <f t="shared" si="78"/>
        <v/>
      </c>
      <c r="P182" s="63"/>
      <c r="Q182" s="63"/>
      <c r="R182" s="69"/>
    </row>
    <row r="183" spans="1:18" s="9" customFormat="1" ht="15" customHeight="1" x14ac:dyDescent="0.2">
      <c r="A183" s="20">
        <f t="shared" si="79"/>
        <v>46382</v>
      </c>
      <c r="B183" s="1" t="str">
        <f t="shared" si="75"/>
        <v>土</v>
      </c>
      <c r="C183" s="56"/>
      <c r="D183" s="61" t="str">
        <f t="shared" si="82"/>
        <v/>
      </c>
      <c r="E183" s="61" t="str">
        <f t="shared" si="83"/>
        <v/>
      </c>
      <c r="F183" s="67" t="str">
        <f t="shared" si="84"/>
        <v/>
      </c>
      <c r="G183" s="63"/>
      <c r="H183" s="63"/>
      <c r="I183" s="69"/>
      <c r="J183" s="20">
        <f t="shared" si="80"/>
        <v>46413</v>
      </c>
      <c r="K183" s="1" t="str">
        <f t="shared" si="77"/>
        <v>火</v>
      </c>
      <c r="L183" s="56"/>
      <c r="M183" s="61" t="str">
        <f t="shared" si="81"/>
        <v/>
      </c>
      <c r="N183" s="61" t="str">
        <f t="shared" si="74"/>
        <v/>
      </c>
      <c r="O183" s="67" t="str">
        <f t="shared" si="78"/>
        <v/>
      </c>
      <c r="P183" s="63"/>
      <c r="Q183" s="63"/>
      <c r="R183" s="69"/>
    </row>
    <row r="184" spans="1:18" s="9" customFormat="1" ht="15" customHeight="1" x14ac:dyDescent="0.2">
      <c r="A184" s="20">
        <f t="shared" si="79"/>
        <v>46383</v>
      </c>
      <c r="B184" s="1" t="str">
        <f t="shared" si="75"/>
        <v>日</v>
      </c>
      <c r="C184" s="56"/>
      <c r="D184" s="61" t="str">
        <f t="shared" si="82"/>
        <v/>
      </c>
      <c r="E184" s="61" t="str">
        <f t="shared" si="83"/>
        <v/>
      </c>
      <c r="F184" s="67" t="str">
        <f t="shared" si="84"/>
        <v/>
      </c>
      <c r="G184" s="63"/>
      <c r="H184" s="63"/>
      <c r="I184" s="69"/>
      <c r="J184" s="20">
        <f t="shared" si="80"/>
        <v>46414</v>
      </c>
      <c r="K184" s="1" t="str">
        <f t="shared" si="77"/>
        <v>水</v>
      </c>
      <c r="L184" s="56"/>
      <c r="M184" s="61" t="str">
        <f t="shared" si="81"/>
        <v/>
      </c>
      <c r="N184" s="61" t="str">
        <f t="shared" si="74"/>
        <v/>
      </c>
      <c r="O184" s="67" t="str">
        <f t="shared" si="78"/>
        <v/>
      </c>
      <c r="P184" s="63"/>
      <c r="Q184" s="63"/>
      <c r="R184" s="69"/>
    </row>
    <row r="185" spans="1:18" s="9" customFormat="1" ht="15" customHeight="1" x14ac:dyDescent="0.2">
      <c r="A185" s="20">
        <f t="shared" si="79"/>
        <v>46384</v>
      </c>
      <c r="B185" s="1" t="str">
        <f t="shared" si="75"/>
        <v>月</v>
      </c>
      <c r="C185" s="56"/>
      <c r="D185" s="61" t="str">
        <f t="shared" si="82"/>
        <v/>
      </c>
      <c r="E185" s="61" t="str">
        <f t="shared" si="83"/>
        <v/>
      </c>
      <c r="F185" s="67" t="str">
        <f t="shared" si="84"/>
        <v/>
      </c>
      <c r="G185" s="63"/>
      <c r="H185" s="63"/>
      <c r="I185" s="69"/>
      <c r="J185" s="20">
        <f t="shared" si="80"/>
        <v>46415</v>
      </c>
      <c r="K185" s="1" t="str">
        <f t="shared" si="77"/>
        <v>木</v>
      </c>
      <c r="L185" s="56"/>
      <c r="M185" s="61" t="str">
        <f t="shared" si="81"/>
        <v/>
      </c>
      <c r="N185" s="61" t="str">
        <f t="shared" si="74"/>
        <v/>
      </c>
      <c r="O185" s="67" t="str">
        <f t="shared" si="78"/>
        <v/>
      </c>
      <c r="P185" s="63"/>
      <c r="Q185" s="63"/>
      <c r="R185" s="69"/>
    </row>
    <row r="186" spans="1:18" s="9" customFormat="1" ht="15" customHeight="1" x14ac:dyDescent="0.2">
      <c r="A186" s="20">
        <f t="shared" si="79"/>
        <v>46385</v>
      </c>
      <c r="B186" s="1" t="str">
        <f t="shared" si="75"/>
        <v>火</v>
      </c>
      <c r="C186" s="56"/>
      <c r="D186" s="61" t="str">
        <f t="shared" si="82"/>
        <v/>
      </c>
      <c r="E186" s="61" t="str">
        <f t="shared" si="83"/>
        <v/>
      </c>
      <c r="F186" s="67" t="str">
        <f t="shared" si="84"/>
        <v/>
      </c>
      <c r="G186" s="63"/>
      <c r="H186" s="63"/>
      <c r="I186" s="69"/>
      <c r="J186" s="20">
        <f t="shared" si="80"/>
        <v>46416</v>
      </c>
      <c r="K186" s="1" t="str">
        <f t="shared" si="77"/>
        <v>金</v>
      </c>
      <c r="L186" s="56"/>
      <c r="M186" s="61" t="str">
        <f t="shared" si="81"/>
        <v/>
      </c>
      <c r="N186" s="61" t="str">
        <f t="shared" si="74"/>
        <v/>
      </c>
      <c r="O186" s="67" t="str">
        <f t="shared" si="78"/>
        <v/>
      </c>
      <c r="P186" s="63"/>
      <c r="Q186" s="63"/>
      <c r="R186" s="69"/>
    </row>
    <row r="187" spans="1:18" s="9" customFormat="1" ht="15" customHeight="1" x14ac:dyDescent="0.2">
      <c r="A187" s="20">
        <f t="shared" si="79"/>
        <v>46386</v>
      </c>
      <c r="B187" s="1" t="str">
        <f t="shared" si="75"/>
        <v>水</v>
      </c>
      <c r="C187" s="56"/>
      <c r="D187" s="61" t="str">
        <f t="shared" si="82"/>
        <v/>
      </c>
      <c r="E187" s="61" t="str">
        <f t="shared" si="83"/>
        <v/>
      </c>
      <c r="F187" s="67" t="str">
        <f t="shared" si="84"/>
        <v/>
      </c>
      <c r="G187" s="63"/>
      <c r="H187" s="63"/>
      <c r="I187" s="69"/>
      <c r="J187" s="20">
        <f t="shared" si="80"/>
        <v>46417</v>
      </c>
      <c r="K187" s="1" t="str">
        <f t="shared" si="77"/>
        <v>土</v>
      </c>
      <c r="L187" s="56"/>
      <c r="M187" s="61" t="str">
        <f t="shared" si="81"/>
        <v/>
      </c>
      <c r="N187" s="61" t="str">
        <f t="shared" si="74"/>
        <v/>
      </c>
      <c r="O187" s="67" t="str">
        <f t="shared" si="78"/>
        <v/>
      </c>
      <c r="P187" s="63"/>
      <c r="Q187" s="63"/>
      <c r="R187" s="69"/>
    </row>
    <row r="188" spans="1:18" s="9" customFormat="1" ht="15" customHeight="1" x14ac:dyDescent="0.2">
      <c r="A188" s="20">
        <f t="shared" si="79"/>
        <v>46387</v>
      </c>
      <c r="B188" s="1" t="str">
        <f t="shared" si="75"/>
        <v>木</v>
      </c>
      <c r="C188" s="56"/>
      <c r="D188" s="61" t="str">
        <f t="shared" si="82"/>
        <v/>
      </c>
      <c r="E188" s="61" t="str">
        <f t="shared" si="83"/>
        <v/>
      </c>
      <c r="F188" s="67" t="str">
        <f t="shared" si="84"/>
        <v/>
      </c>
      <c r="G188" s="63"/>
      <c r="H188" s="63"/>
      <c r="I188" s="69"/>
      <c r="J188" s="20">
        <f t="shared" si="80"/>
        <v>46418</v>
      </c>
      <c r="K188" s="1" t="str">
        <f t="shared" si="77"/>
        <v>日</v>
      </c>
      <c r="L188" s="56"/>
      <c r="M188" s="61" t="str">
        <f>IF(COUNT($L188,P188)&lt;2,"",$L188*P188*0.001)</f>
        <v/>
      </c>
      <c r="N188" s="61" t="str">
        <f>IF(COUNT($L188,Q188)&lt;2,"",$L188*Q188*0.001)</f>
        <v/>
      </c>
      <c r="O188" s="67" t="str">
        <f>IF(COUNT($L188,R188)&lt;2,"",$L188*R188*0.001)</f>
        <v/>
      </c>
      <c r="P188" s="63"/>
      <c r="Q188" s="63"/>
      <c r="R188" s="69"/>
    </row>
    <row r="189" spans="1:18" s="9" customFormat="1" ht="15" customHeight="1" x14ac:dyDescent="0.2">
      <c r="A189" s="318" t="s">
        <v>7</v>
      </c>
      <c r="B189" s="319"/>
      <c r="C189" s="57">
        <f t="shared" ref="C189:I189" si="85">SUM(C158:C188)</f>
        <v>0</v>
      </c>
      <c r="D189" s="61">
        <f t="shared" si="85"/>
        <v>0</v>
      </c>
      <c r="E189" s="61">
        <f t="shared" si="85"/>
        <v>0</v>
      </c>
      <c r="F189" s="67">
        <f t="shared" si="85"/>
        <v>0</v>
      </c>
      <c r="G189" s="61">
        <f t="shared" si="85"/>
        <v>0</v>
      </c>
      <c r="H189" s="61">
        <f t="shared" si="85"/>
        <v>0</v>
      </c>
      <c r="I189" s="67">
        <f t="shared" si="85"/>
        <v>0</v>
      </c>
      <c r="J189" s="318" t="s">
        <v>7</v>
      </c>
      <c r="K189" s="319"/>
      <c r="L189" s="57">
        <f t="shared" ref="L189:R189" si="86">SUM(L158:L188)</f>
        <v>0</v>
      </c>
      <c r="M189" s="61">
        <f t="shared" si="86"/>
        <v>0</v>
      </c>
      <c r="N189" s="61">
        <f t="shared" si="86"/>
        <v>0</v>
      </c>
      <c r="O189" s="67">
        <f t="shared" si="86"/>
        <v>0</v>
      </c>
      <c r="P189" s="61">
        <f t="shared" si="86"/>
        <v>0</v>
      </c>
      <c r="Q189" s="61">
        <f t="shared" si="86"/>
        <v>0</v>
      </c>
      <c r="R189" s="67">
        <f t="shared" si="86"/>
        <v>0</v>
      </c>
    </row>
    <row r="190" spans="1:18" s="9" customFormat="1" ht="15" customHeight="1" x14ac:dyDescent="0.2">
      <c r="A190" s="318" t="s">
        <v>6</v>
      </c>
      <c r="B190" s="319"/>
      <c r="C190" s="80" t="str">
        <f t="shared" ref="C190:I190" si="87">IF(COUNT(C158:C188)=0,"",AVERAGE(C158:C188))</f>
        <v/>
      </c>
      <c r="D190" s="81" t="str">
        <f t="shared" si="87"/>
        <v/>
      </c>
      <c r="E190" s="81" t="str">
        <f t="shared" si="87"/>
        <v/>
      </c>
      <c r="F190" s="67" t="str">
        <f t="shared" si="87"/>
        <v/>
      </c>
      <c r="G190" s="81" t="str">
        <f t="shared" si="87"/>
        <v/>
      </c>
      <c r="H190" s="81" t="str">
        <f t="shared" si="87"/>
        <v/>
      </c>
      <c r="I190" s="82" t="str">
        <f t="shared" si="87"/>
        <v/>
      </c>
      <c r="J190" s="318" t="s">
        <v>6</v>
      </c>
      <c r="K190" s="319"/>
      <c r="L190" s="80" t="str">
        <f t="shared" ref="L190:R190" si="88">IF(COUNT(L158:L188)=0,"",AVERAGE(L158:L188))</f>
        <v/>
      </c>
      <c r="M190" s="81" t="str">
        <f t="shared" si="88"/>
        <v/>
      </c>
      <c r="N190" s="81" t="str">
        <f t="shared" si="88"/>
        <v/>
      </c>
      <c r="O190" s="67" t="str">
        <f t="shared" si="88"/>
        <v/>
      </c>
      <c r="P190" s="81" t="str">
        <f t="shared" si="88"/>
        <v/>
      </c>
      <c r="Q190" s="81" t="str">
        <f t="shared" si="88"/>
        <v/>
      </c>
      <c r="R190" s="82" t="str">
        <f t="shared" si="88"/>
        <v/>
      </c>
    </row>
    <row r="191" spans="1:18" s="8" customFormat="1" ht="13.5" customHeight="1" x14ac:dyDescent="0.2">
      <c r="A191" s="6"/>
      <c r="B191" s="6"/>
      <c r="C191" s="53"/>
      <c r="D191" s="59"/>
      <c r="E191" s="59"/>
      <c r="F191" s="65"/>
      <c r="G191" s="59"/>
      <c r="H191" s="59"/>
      <c r="I191" s="65"/>
      <c r="J191" s="6"/>
      <c r="K191" s="6"/>
      <c r="L191" s="53"/>
      <c r="M191" s="59"/>
      <c r="N191" s="59"/>
      <c r="O191" s="65"/>
      <c r="P191" s="59"/>
      <c r="Q191" s="321" t="s">
        <v>33</v>
      </c>
      <c r="R191" s="321"/>
    </row>
    <row r="192" spans="1:18" s="8" customFormat="1" ht="13.5" customHeight="1" x14ac:dyDescent="0.2">
      <c r="A192" s="322" t="s">
        <v>45</v>
      </c>
      <c r="B192" s="322"/>
      <c r="C192" s="322"/>
      <c r="D192" s="322"/>
      <c r="E192" s="322"/>
      <c r="F192" s="322"/>
      <c r="G192" s="322"/>
      <c r="H192" s="322"/>
      <c r="I192" s="322"/>
      <c r="J192" s="6"/>
      <c r="K192" s="6"/>
      <c r="L192" s="53"/>
      <c r="M192" s="59"/>
      <c r="N192" s="59"/>
      <c r="O192" s="65"/>
      <c r="P192" s="59"/>
      <c r="Q192" s="59"/>
      <c r="R192" s="65"/>
    </row>
    <row r="193" spans="1:18" s="9" customFormat="1" ht="12.75" customHeight="1" x14ac:dyDescent="0.2">
      <c r="A193" s="323">
        <f>EDATE($A$3,10)</f>
        <v>46419</v>
      </c>
      <c r="B193" s="324"/>
      <c r="C193" s="324"/>
      <c r="D193" s="324"/>
      <c r="E193" s="324"/>
      <c r="F193" s="324"/>
      <c r="G193" s="324"/>
      <c r="H193" s="324"/>
      <c r="I193" s="325"/>
      <c r="J193" s="323">
        <f>EDATE($A$3,11)</f>
        <v>46447</v>
      </c>
      <c r="K193" s="324"/>
      <c r="L193" s="324"/>
      <c r="M193" s="324"/>
      <c r="N193" s="324"/>
      <c r="O193" s="324"/>
      <c r="P193" s="324"/>
      <c r="Q193" s="324"/>
      <c r="R193" s="325"/>
    </row>
    <row r="194" spans="1:18" s="9" customFormat="1" ht="12.75" customHeight="1" x14ac:dyDescent="0.2">
      <c r="A194" s="320" t="s">
        <v>8</v>
      </c>
      <c r="B194" s="320" t="s">
        <v>9</v>
      </c>
      <c r="C194" s="54" t="s">
        <v>0</v>
      </c>
      <c r="D194" s="320" t="s">
        <v>2</v>
      </c>
      <c r="E194" s="320"/>
      <c r="F194" s="320"/>
      <c r="G194" s="320" t="s">
        <v>5</v>
      </c>
      <c r="H194" s="320"/>
      <c r="I194" s="320"/>
      <c r="J194" s="320" t="s">
        <v>8</v>
      </c>
      <c r="K194" s="320" t="s">
        <v>9</v>
      </c>
      <c r="L194" s="54" t="s">
        <v>0</v>
      </c>
      <c r="M194" s="320" t="s">
        <v>2</v>
      </c>
      <c r="N194" s="320"/>
      <c r="O194" s="320"/>
      <c r="P194" s="320" t="s">
        <v>5</v>
      </c>
      <c r="Q194" s="320"/>
      <c r="R194" s="320"/>
    </row>
    <row r="195" spans="1:18" s="9" customFormat="1" ht="12.75" customHeight="1" x14ac:dyDescent="0.2">
      <c r="A195" s="320"/>
      <c r="B195" s="320"/>
      <c r="C195" s="55" t="s">
        <v>1</v>
      </c>
      <c r="D195" s="60" t="s">
        <v>46</v>
      </c>
      <c r="E195" s="60" t="s">
        <v>3</v>
      </c>
      <c r="F195" s="66" t="s">
        <v>4</v>
      </c>
      <c r="G195" s="60" t="s">
        <v>49</v>
      </c>
      <c r="H195" s="60" t="s">
        <v>3</v>
      </c>
      <c r="I195" s="66" t="s">
        <v>4</v>
      </c>
      <c r="J195" s="320"/>
      <c r="K195" s="320"/>
      <c r="L195" s="55" t="s">
        <v>1</v>
      </c>
      <c r="M195" s="60" t="s">
        <v>47</v>
      </c>
      <c r="N195" s="60" t="s">
        <v>3</v>
      </c>
      <c r="O195" s="66" t="s">
        <v>4</v>
      </c>
      <c r="P195" s="60" t="s">
        <v>47</v>
      </c>
      <c r="Q195" s="60" t="s">
        <v>3</v>
      </c>
      <c r="R195" s="66" t="s">
        <v>4</v>
      </c>
    </row>
    <row r="196" spans="1:18" s="9" customFormat="1" ht="15" customHeight="1" x14ac:dyDescent="0.2">
      <c r="A196" s="20">
        <f>EDATE($A$6,10)</f>
        <v>46419</v>
      </c>
      <c r="B196" s="1" t="str">
        <f>TEXT(A196,"aaa")</f>
        <v>月</v>
      </c>
      <c r="C196" s="56"/>
      <c r="D196" s="61" t="str">
        <f>IF(COUNT($C196,G196)&lt;2,"",$C196*G196*0.001)</f>
        <v/>
      </c>
      <c r="E196" s="61" t="str">
        <f t="shared" ref="E196:E214" si="89">IF(COUNT($C196,H196)&lt;2,"",$C196*H196*0.001)</f>
        <v/>
      </c>
      <c r="F196" s="67" t="str">
        <f t="shared" ref="F196:F214" si="90">IF(COUNT($C196,I196)&lt;2,"",$C196*I196*0.001)</f>
        <v/>
      </c>
      <c r="G196" s="63"/>
      <c r="H196" s="63"/>
      <c r="I196" s="69"/>
      <c r="J196" s="20">
        <f>EDATE($A$6,11)</f>
        <v>46447</v>
      </c>
      <c r="K196" s="1" t="str">
        <f>TEXT(J196,"aaa")</f>
        <v>月</v>
      </c>
      <c r="L196" s="56"/>
      <c r="M196" s="61" t="str">
        <f t="shared" ref="M196:M203" si="91">IF(COUNT($L196,P196)&lt;2,"",$L196*P196*0.001)</f>
        <v/>
      </c>
      <c r="N196" s="61" t="str">
        <f t="shared" ref="N196:N225" si="92">IF(COUNT($L196,Q196)&lt;2,"",$L196*Q196*0.001)</f>
        <v/>
      </c>
      <c r="O196" s="67" t="str">
        <f>IF(COUNT($L196,R196)&lt;2,"",$L196*R196*0.001)</f>
        <v/>
      </c>
      <c r="P196" s="63"/>
      <c r="Q196" s="63"/>
      <c r="R196" s="69"/>
    </row>
    <row r="197" spans="1:18" s="9" customFormat="1" ht="15" customHeight="1" x14ac:dyDescent="0.2">
      <c r="A197" s="20">
        <f>A196+1</f>
        <v>46420</v>
      </c>
      <c r="B197" s="1" t="str">
        <f t="shared" ref="B197:B222" si="93">TEXT(A197,"aaa")</f>
        <v>火</v>
      </c>
      <c r="C197" s="56"/>
      <c r="D197" s="61" t="str">
        <f t="shared" ref="D197:D214" si="94">IF(COUNT($C197,G197)&lt;2,"",$C197*G197*0.001)</f>
        <v/>
      </c>
      <c r="E197" s="61" t="str">
        <f t="shared" si="89"/>
        <v/>
      </c>
      <c r="F197" s="67" t="str">
        <f t="shared" si="90"/>
        <v/>
      </c>
      <c r="G197" s="63"/>
      <c r="H197" s="63"/>
      <c r="I197" s="69"/>
      <c r="J197" s="20">
        <f>J196+1</f>
        <v>46448</v>
      </c>
      <c r="K197" s="1" t="str">
        <f t="shared" ref="K197:K226" si="95">TEXT(J197,"aaa")</f>
        <v>火</v>
      </c>
      <c r="L197" s="56"/>
      <c r="M197" s="61" t="str">
        <f t="shared" si="91"/>
        <v/>
      </c>
      <c r="N197" s="61" t="str">
        <f t="shared" si="92"/>
        <v/>
      </c>
      <c r="O197" s="67" t="str">
        <f t="shared" ref="O197:O225" si="96">IF(COUNT($L197,R197)&lt;2,"",$L197*R197*0.001)</f>
        <v/>
      </c>
      <c r="P197" s="63"/>
      <c r="Q197" s="63"/>
      <c r="R197" s="69"/>
    </row>
    <row r="198" spans="1:18" s="9" customFormat="1" ht="15" customHeight="1" x14ac:dyDescent="0.2">
      <c r="A198" s="20">
        <f t="shared" ref="A198:A222" si="97">A197+1</f>
        <v>46421</v>
      </c>
      <c r="B198" s="1" t="str">
        <f t="shared" si="93"/>
        <v>水</v>
      </c>
      <c r="C198" s="56"/>
      <c r="D198" s="61" t="str">
        <f t="shared" si="94"/>
        <v/>
      </c>
      <c r="E198" s="61" t="str">
        <f t="shared" si="89"/>
        <v/>
      </c>
      <c r="F198" s="67" t="str">
        <f t="shared" si="90"/>
        <v/>
      </c>
      <c r="G198" s="63"/>
      <c r="H198" s="63"/>
      <c r="I198" s="69"/>
      <c r="J198" s="20">
        <f t="shared" ref="J198:J226" si="98">J197+1</f>
        <v>46449</v>
      </c>
      <c r="K198" s="1" t="str">
        <f t="shared" si="95"/>
        <v>水</v>
      </c>
      <c r="L198" s="56"/>
      <c r="M198" s="61" t="str">
        <f t="shared" si="91"/>
        <v/>
      </c>
      <c r="N198" s="61" t="str">
        <f t="shared" si="92"/>
        <v/>
      </c>
      <c r="O198" s="67" t="str">
        <f t="shared" si="96"/>
        <v/>
      </c>
      <c r="P198" s="63"/>
      <c r="Q198" s="63"/>
      <c r="R198" s="69"/>
    </row>
    <row r="199" spans="1:18" s="9" customFormat="1" ht="15" customHeight="1" x14ac:dyDescent="0.2">
      <c r="A199" s="20">
        <f t="shared" si="97"/>
        <v>46422</v>
      </c>
      <c r="B199" s="1" t="str">
        <f t="shared" si="93"/>
        <v>木</v>
      </c>
      <c r="C199" s="56"/>
      <c r="D199" s="61" t="str">
        <f t="shared" si="94"/>
        <v/>
      </c>
      <c r="E199" s="61" t="str">
        <f t="shared" si="89"/>
        <v/>
      </c>
      <c r="F199" s="67" t="str">
        <f t="shared" si="90"/>
        <v/>
      </c>
      <c r="G199" s="63"/>
      <c r="H199" s="63"/>
      <c r="I199" s="69"/>
      <c r="J199" s="20">
        <f t="shared" si="98"/>
        <v>46450</v>
      </c>
      <c r="K199" s="1" t="str">
        <f t="shared" si="95"/>
        <v>木</v>
      </c>
      <c r="L199" s="56"/>
      <c r="M199" s="61" t="str">
        <f t="shared" si="91"/>
        <v/>
      </c>
      <c r="N199" s="61" t="str">
        <f t="shared" si="92"/>
        <v/>
      </c>
      <c r="O199" s="67" t="str">
        <f t="shared" si="96"/>
        <v/>
      </c>
      <c r="P199" s="63"/>
      <c r="Q199" s="63"/>
      <c r="R199" s="69"/>
    </row>
    <row r="200" spans="1:18" s="9" customFormat="1" ht="15" customHeight="1" x14ac:dyDescent="0.2">
      <c r="A200" s="20">
        <f t="shared" si="97"/>
        <v>46423</v>
      </c>
      <c r="B200" s="1" t="str">
        <f t="shared" si="93"/>
        <v>金</v>
      </c>
      <c r="C200" s="56"/>
      <c r="D200" s="61" t="str">
        <f t="shared" si="94"/>
        <v/>
      </c>
      <c r="E200" s="61" t="str">
        <f t="shared" si="89"/>
        <v/>
      </c>
      <c r="F200" s="67" t="str">
        <f t="shared" si="90"/>
        <v/>
      </c>
      <c r="G200" s="63"/>
      <c r="H200" s="63"/>
      <c r="I200" s="69"/>
      <c r="J200" s="20">
        <f t="shared" si="98"/>
        <v>46451</v>
      </c>
      <c r="K200" s="1" t="str">
        <f t="shared" si="95"/>
        <v>金</v>
      </c>
      <c r="L200" s="56"/>
      <c r="M200" s="61" t="str">
        <f t="shared" si="91"/>
        <v/>
      </c>
      <c r="N200" s="61" t="str">
        <f t="shared" si="92"/>
        <v/>
      </c>
      <c r="O200" s="67" t="str">
        <f t="shared" si="96"/>
        <v/>
      </c>
      <c r="P200" s="63"/>
      <c r="Q200" s="63"/>
      <c r="R200" s="69"/>
    </row>
    <row r="201" spans="1:18" s="9" customFormat="1" ht="15" customHeight="1" x14ac:dyDescent="0.2">
      <c r="A201" s="20">
        <f t="shared" si="97"/>
        <v>46424</v>
      </c>
      <c r="B201" s="1" t="str">
        <f t="shared" si="93"/>
        <v>土</v>
      </c>
      <c r="C201" s="56"/>
      <c r="D201" s="61" t="str">
        <f t="shared" si="94"/>
        <v/>
      </c>
      <c r="E201" s="61" t="str">
        <f t="shared" si="89"/>
        <v/>
      </c>
      <c r="F201" s="67" t="str">
        <f t="shared" si="90"/>
        <v/>
      </c>
      <c r="G201" s="63"/>
      <c r="H201" s="63"/>
      <c r="I201" s="69"/>
      <c r="J201" s="20">
        <f t="shared" si="98"/>
        <v>46452</v>
      </c>
      <c r="K201" s="1" t="str">
        <f t="shared" si="95"/>
        <v>土</v>
      </c>
      <c r="L201" s="56"/>
      <c r="M201" s="61" t="str">
        <f t="shared" si="91"/>
        <v/>
      </c>
      <c r="N201" s="61" t="str">
        <f t="shared" si="92"/>
        <v/>
      </c>
      <c r="O201" s="67" t="str">
        <f t="shared" si="96"/>
        <v/>
      </c>
      <c r="P201" s="63"/>
      <c r="Q201" s="63"/>
      <c r="R201" s="69"/>
    </row>
    <row r="202" spans="1:18" s="9" customFormat="1" ht="15" customHeight="1" x14ac:dyDescent="0.2">
      <c r="A202" s="20">
        <f t="shared" si="97"/>
        <v>46425</v>
      </c>
      <c r="B202" s="1" t="str">
        <f t="shared" si="93"/>
        <v>日</v>
      </c>
      <c r="C202" s="56"/>
      <c r="D202" s="61" t="str">
        <f t="shared" si="94"/>
        <v/>
      </c>
      <c r="E202" s="61" t="str">
        <f t="shared" si="89"/>
        <v/>
      </c>
      <c r="F202" s="67" t="str">
        <f t="shared" si="90"/>
        <v/>
      </c>
      <c r="G202" s="63"/>
      <c r="H202" s="63"/>
      <c r="I202" s="69"/>
      <c r="J202" s="20">
        <f t="shared" si="98"/>
        <v>46453</v>
      </c>
      <c r="K202" s="1" t="str">
        <f t="shared" si="95"/>
        <v>日</v>
      </c>
      <c r="L202" s="56"/>
      <c r="M202" s="61" t="str">
        <f t="shared" si="91"/>
        <v/>
      </c>
      <c r="N202" s="61" t="str">
        <f t="shared" si="92"/>
        <v/>
      </c>
      <c r="O202" s="67" t="str">
        <f t="shared" si="96"/>
        <v/>
      </c>
      <c r="P202" s="63"/>
      <c r="Q202" s="63"/>
      <c r="R202" s="69"/>
    </row>
    <row r="203" spans="1:18" s="9" customFormat="1" ht="15" customHeight="1" x14ac:dyDescent="0.2">
      <c r="A203" s="20">
        <f t="shared" si="97"/>
        <v>46426</v>
      </c>
      <c r="B203" s="1" t="str">
        <f t="shared" si="93"/>
        <v>月</v>
      </c>
      <c r="C203" s="56"/>
      <c r="D203" s="61" t="str">
        <f t="shared" si="94"/>
        <v/>
      </c>
      <c r="E203" s="61" t="str">
        <f t="shared" si="89"/>
        <v/>
      </c>
      <c r="F203" s="67" t="str">
        <f t="shared" si="90"/>
        <v/>
      </c>
      <c r="G203" s="63"/>
      <c r="H203" s="63"/>
      <c r="I203" s="69"/>
      <c r="J203" s="20">
        <f t="shared" si="98"/>
        <v>46454</v>
      </c>
      <c r="K203" s="1" t="str">
        <f t="shared" si="95"/>
        <v>月</v>
      </c>
      <c r="L203" s="56"/>
      <c r="M203" s="61" t="str">
        <f t="shared" si="91"/>
        <v/>
      </c>
      <c r="N203" s="61" t="str">
        <f t="shared" si="92"/>
        <v/>
      </c>
      <c r="O203" s="67" t="str">
        <f t="shared" si="96"/>
        <v/>
      </c>
      <c r="P203" s="63"/>
      <c r="Q203" s="63"/>
      <c r="R203" s="69"/>
    </row>
    <row r="204" spans="1:18" s="9" customFormat="1" ht="15" customHeight="1" x14ac:dyDescent="0.2">
      <c r="A204" s="20">
        <f t="shared" si="97"/>
        <v>46427</v>
      </c>
      <c r="B204" s="1" t="str">
        <f t="shared" si="93"/>
        <v>火</v>
      </c>
      <c r="C204" s="56"/>
      <c r="D204" s="61" t="str">
        <f t="shared" si="94"/>
        <v/>
      </c>
      <c r="E204" s="61" t="str">
        <f t="shared" si="89"/>
        <v/>
      </c>
      <c r="F204" s="67" t="str">
        <f t="shared" si="90"/>
        <v/>
      </c>
      <c r="G204" s="63"/>
      <c r="H204" s="63"/>
      <c r="I204" s="69"/>
      <c r="J204" s="20">
        <f t="shared" si="98"/>
        <v>46455</v>
      </c>
      <c r="K204" s="1" t="str">
        <f t="shared" si="95"/>
        <v>火</v>
      </c>
      <c r="L204" s="56"/>
      <c r="M204" s="61" t="str">
        <f t="shared" ref="M204:M224" si="99">IF(COUNT($L204,P204)&lt;2,"",$L204*P204*0.001)</f>
        <v/>
      </c>
      <c r="N204" s="61" t="str">
        <f t="shared" si="92"/>
        <v/>
      </c>
      <c r="O204" s="67" t="str">
        <f t="shared" si="96"/>
        <v/>
      </c>
      <c r="P204" s="63"/>
      <c r="Q204" s="63"/>
      <c r="R204" s="69"/>
    </row>
    <row r="205" spans="1:18" s="9" customFormat="1" ht="15" customHeight="1" x14ac:dyDescent="0.2">
      <c r="A205" s="20">
        <f t="shared" si="97"/>
        <v>46428</v>
      </c>
      <c r="B205" s="1" t="str">
        <f t="shared" si="93"/>
        <v>水</v>
      </c>
      <c r="C205" s="56"/>
      <c r="D205" s="61" t="str">
        <f t="shared" si="94"/>
        <v/>
      </c>
      <c r="E205" s="61" t="str">
        <f t="shared" si="89"/>
        <v/>
      </c>
      <c r="F205" s="67" t="str">
        <f t="shared" si="90"/>
        <v/>
      </c>
      <c r="G205" s="63"/>
      <c r="H205" s="63"/>
      <c r="I205" s="69"/>
      <c r="J205" s="20">
        <f t="shared" si="98"/>
        <v>46456</v>
      </c>
      <c r="K205" s="1" t="str">
        <f t="shared" si="95"/>
        <v>水</v>
      </c>
      <c r="L205" s="56"/>
      <c r="M205" s="61" t="str">
        <f t="shared" si="99"/>
        <v/>
      </c>
      <c r="N205" s="61" t="str">
        <f t="shared" si="92"/>
        <v/>
      </c>
      <c r="O205" s="67" t="str">
        <f t="shared" si="96"/>
        <v/>
      </c>
      <c r="P205" s="63"/>
      <c r="Q205" s="63"/>
      <c r="R205" s="69"/>
    </row>
    <row r="206" spans="1:18" s="9" customFormat="1" ht="15" customHeight="1" x14ac:dyDescent="0.2">
      <c r="A206" s="20">
        <f t="shared" si="97"/>
        <v>46429</v>
      </c>
      <c r="B206" s="1" t="str">
        <f t="shared" si="93"/>
        <v>木</v>
      </c>
      <c r="C206" s="56"/>
      <c r="D206" s="61" t="str">
        <f t="shared" si="94"/>
        <v/>
      </c>
      <c r="E206" s="61" t="str">
        <f t="shared" si="89"/>
        <v/>
      </c>
      <c r="F206" s="67" t="str">
        <f t="shared" si="90"/>
        <v/>
      </c>
      <c r="G206" s="63"/>
      <c r="H206" s="63"/>
      <c r="I206" s="69"/>
      <c r="J206" s="20">
        <f t="shared" si="98"/>
        <v>46457</v>
      </c>
      <c r="K206" s="1" t="str">
        <f t="shared" si="95"/>
        <v>木</v>
      </c>
      <c r="L206" s="56"/>
      <c r="M206" s="61" t="str">
        <f t="shared" si="99"/>
        <v/>
      </c>
      <c r="N206" s="61" t="str">
        <f t="shared" si="92"/>
        <v/>
      </c>
      <c r="O206" s="67" t="str">
        <f t="shared" si="96"/>
        <v/>
      </c>
      <c r="P206" s="63"/>
      <c r="Q206" s="63"/>
      <c r="R206" s="69"/>
    </row>
    <row r="207" spans="1:18" s="9" customFormat="1" ht="15" customHeight="1" x14ac:dyDescent="0.2">
      <c r="A207" s="20">
        <f t="shared" si="97"/>
        <v>46430</v>
      </c>
      <c r="B207" s="1" t="str">
        <f t="shared" si="93"/>
        <v>金</v>
      </c>
      <c r="C207" s="56"/>
      <c r="D207" s="61" t="str">
        <f t="shared" si="94"/>
        <v/>
      </c>
      <c r="E207" s="61" t="str">
        <f t="shared" si="89"/>
        <v/>
      </c>
      <c r="F207" s="67" t="str">
        <f t="shared" si="90"/>
        <v/>
      </c>
      <c r="G207" s="63"/>
      <c r="H207" s="63"/>
      <c r="I207" s="69"/>
      <c r="J207" s="20">
        <f t="shared" si="98"/>
        <v>46458</v>
      </c>
      <c r="K207" s="1" t="str">
        <f t="shared" si="95"/>
        <v>金</v>
      </c>
      <c r="L207" s="56"/>
      <c r="M207" s="61" t="str">
        <f t="shared" si="99"/>
        <v/>
      </c>
      <c r="N207" s="61" t="str">
        <f t="shared" si="92"/>
        <v/>
      </c>
      <c r="O207" s="67" t="str">
        <f t="shared" si="96"/>
        <v/>
      </c>
      <c r="P207" s="63"/>
      <c r="Q207" s="63"/>
      <c r="R207" s="69"/>
    </row>
    <row r="208" spans="1:18" s="9" customFormat="1" ht="15" customHeight="1" x14ac:dyDescent="0.2">
      <c r="A208" s="20">
        <f t="shared" si="97"/>
        <v>46431</v>
      </c>
      <c r="B208" s="1" t="str">
        <f t="shared" si="93"/>
        <v>土</v>
      </c>
      <c r="C208" s="56"/>
      <c r="D208" s="61" t="str">
        <f t="shared" si="94"/>
        <v/>
      </c>
      <c r="E208" s="61" t="str">
        <f t="shared" si="89"/>
        <v/>
      </c>
      <c r="F208" s="67" t="str">
        <f t="shared" si="90"/>
        <v/>
      </c>
      <c r="G208" s="63"/>
      <c r="H208" s="63"/>
      <c r="I208" s="69"/>
      <c r="J208" s="20">
        <f t="shared" si="98"/>
        <v>46459</v>
      </c>
      <c r="K208" s="1" t="str">
        <f t="shared" si="95"/>
        <v>土</v>
      </c>
      <c r="L208" s="56"/>
      <c r="M208" s="61" t="str">
        <f t="shared" si="99"/>
        <v/>
      </c>
      <c r="N208" s="61" t="str">
        <f t="shared" si="92"/>
        <v/>
      </c>
      <c r="O208" s="67" t="str">
        <f t="shared" si="96"/>
        <v/>
      </c>
      <c r="P208" s="63"/>
      <c r="Q208" s="63"/>
      <c r="R208" s="69"/>
    </row>
    <row r="209" spans="1:18" s="9" customFormat="1" ht="15" customHeight="1" x14ac:dyDescent="0.2">
      <c r="A209" s="20">
        <f t="shared" si="97"/>
        <v>46432</v>
      </c>
      <c r="B209" s="1" t="str">
        <f t="shared" si="93"/>
        <v>日</v>
      </c>
      <c r="C209" s="56"/>
      <c r="D209" s="61" t="str">
        <f t="shared" si="94"/>
        <v/>
      </c>
      <c r="E209" s="61" t="str">
        <f t="shared" si="89"/>
        <v/>
      </c>
      <c r="F209" s="67" t="str">
        <f t="shared" si="90"/>
        <v/>
      </c>
      <c r="G209" s="63"/>
      <c r="H209" s="63"/>
      <c r="I209" s="69"/>
      <c r="J209" s="20">
        <f t="shared" si="98"/>
        <v>46460</v>
      </c>
      <c r="K209" s="1" t="str">
        <f t="shared" si="95"/>
        <v>日</v>
      </c>
      <c r="L209" s="56"/>
      <c r="M209" s="61" t="str">
        <f t="shared" si="99"/>
        <v/>
      </c>
      <c r="N209" s="61" t="str">
        <f t="shared" si="92"/>
        <v/>
      </c>
      <c r="O209" s="67" t="str">
        <f t="shared" si="96"/>
        <v/>
      </c>
      <c r="P209" s="63"/>
      <c r="Q209" s="63"/>
      <c r="R209" s="69"/>
    </row>
    <row r="210" spans="1:18" s="9" customFormat="1" ht="15" customHeight="1" x14ac:dyDescent="0.2">
      <c r="A210" s="20">
        <f t="shared" si="97"/>
        <v>46433</v>
      </c>
      <c r="B210" s="1" t="str">
        <f t="shared" si="93"/>
        <v>月</v>
      </c>
      <c r="C210" s="56"/>
      <c r="D210" s="61" t="str">
        <f t="shared" si="94"/>
        <v/>
      </c>
      <c r="E210" s="61" t="str">
        <f t="shared" si="89"/>
        <v/>
      </c>
      <c r="F210" s="67" t="str">
        <f t="shared" si="90"/>
        <v/>
      </c>
      <c r="G210" s="63"/>
      <c r="H210" s="63"/>
      <c r="I210" s="69"/>
      <c r="J210" s="20">
        <f t="shared" si="98"/>
        <v>46461</v>
      </c>
      <c r="K210" s="1" t="str">
        <f t="shared" si="95"/>
        <v>月</v>
      </c>
      <c r="L210" s="56"/>
      <c r="M210" s="61" t="str">
        <f t="shared" si="99"/>
        <v/>
      </c>
      <c r="N210" s="61" t="str">
        <f t="shared" si="92"/>
        <v/>
      </c>
      <c r="O210" s="67" t="str">
        <f t="shared" si="96"/>
        <v/>
      </c>
      <c r="P210" s="63"/>
      <c r="Q210" s="63"/>
      <c r="R210" s="69"/>
    </row>
    <row r="211" spans="1:18" s="9" customFormat="1" ht="15" customHeight="1" x14ac:dyDescent="0.2">
      <c r="A211" s="20">
        <f t="shared" si="97"/>
        <v>46434</v>
      </c>
      <c r="B211" s="1" t="str">
        <f t="shared" si="93"/>
        <v>火</v>
      </c>
      <c r="C211" s="56"/>
      <c r="D211" s="61" t="str">
        <f t="shared" si="94"/>
        <v/>
      </c>
      <c r="E211" s="61" t="str">
        <f t="shared" si="89"/>
        <v/>
      </c>
      <c r="F211" s="67" t="str">
        <f t="shared" si="90"/>
        <v/>
      </c>
      <c r="G211" s="63"/>
      <c r="H211" s="63"/>
      <c r="I211" s="69"/>
      <c r="J211" s="20">
        <f t="shared" si="98"/>
        <v>46462</v>
      </c>
      <c r="K211" s="1" t="str">
        <f t="shared" si="95"/>
        <v>火</v>
      </c>
      <c r="L211" s="56"/>
      <c r="M211" s="61" t="str">
        <f t="shared" si="99"/>
        <v/>
      </c>
      <c r="N211" s="61" t="str">
        <f t="shared" si="92"/>
        <v/>
      </c>
      <c r="O211" s="67" t="str">
        <f t="shared" si="96"/>
        <v/>
      </c>
      <c r="P211" s="63"/>
      <c r="Q211" s="63"/>
      <c r="R211" s="69"/>
    </row>
    <row r="212" spans="1:18" s="9" customFormat="1" ht="15" customHeight="1" x14ac:dyDescent="0.2">
      <c r="A212" s="20">
        <f t="shared" si="97"/>
        <v>46435</v>
      </c>
      <c r="B212" s="1" t="str">
        <f t="shared" si="93"/>
        <v>水</v>
      </c>
      <c r="C212" s="56"/>
      <c r="D212" s="61" t="str">
        <f t="shared" si="94"/>
        <v/>
      </c>
      <c r="E212" s="61" t="str">
        <f t="shared" si="89"/>
        <v/>
      </c>
      <c r="F212" s="67" t="str">
        <f t="shared" si="90"/>
        <v/>
      </c>
      <c r="G212" s="63"/>
      <c r="H212" s="63"/>
      <c r="I212" s="69"/>
      <c r="J212" s="20">
        <f t="shared" si="98"/>
        <v>46463</v>
      </c>
      <c r="K212" s="1" t="str">
        <f t="shared" si="95"/>
        <v>水</v>
      </c>
      <c r="L212" s="56"/>
      <c r="M212" s="61" t="str">
        <f t="shared" si="99"/>
        <v/>
      </c>
      <c r="N212" s="61" t="str">
        <f t="shared" si="92"/>
        <v/>
      </c>
      <c r="O212" s="67" t="str">
        <f t="shared" si="96"/>
        <v/>
      </c>
      <c r="P212" s="63"/>
      <c r="Q212" s="63"/>
      <c r="R212" s="69"/>
    </row>
    <row r="213" spans="1:18" s="9" customFormat="1" ht="15" customHeight="1" x14ac:dyDescent="0.2">
      <c r="A213" s="20">
        <f t="shared" si="97"/>
        <v>46436</v>
      </c>
      <c r="B213" s="1" t="str">
        <f t="shared" si="93"/>
        <v>木</v>
      </c>
      <c r="C213" s="56"/>
      <c r="D213" s="61" t="str">
        <f t="shared" si="94"/>
        <v/>
      </c>
      <c r="E213" s="61" t="str">
        <f t="shared" si="89"/>
        <v/>
      </c>
      <c r="F213" s="67" t="str">
        <f t="shared" si="90"/>
        <v/>
      </c>
      <c r="G213" s="63"/>
      <c r="H213" s="63"/>
      <c r="I213" s="69"/>
      <c r="J213" s="20">
        <f t="shared" si="98"/>
        <v>46464</v>
      </c>
      <c r="K213" s="1" t="str">
        <f t="shared" si="95"/>
        <v>木</v>
      </c>
      <c r="L213" s="56"/>
      <c r="M213" s="61" t="str">
        <f t="shared" si="99"/>
        <v/>
      </c>
      <c r="N213" s="61" t="str">
        <f t="shared" si="92"/>
        <v/>
      </c>
      <c r="O213" s="67" t="str">
        <f t="shared" si="96"/>
        <v/>
      </c>
      <c r="P213" s="63"/>
      <c r="Q213" s="63"/>
      <c r="R213" s="69"/>
    </row>
    <row r="214" spans="1:18" s="9" customFormat="1" ht="15" customHeight="1" x14ac:dyDescent="0.2">
      <c r="A214" s="20">
        <f t="shared" si="97"/>
        <v>46437</v>
      </c>
      <c r="B214" s="1" t="str">
        <f t="shared" si="93"/>
        <v>金</v>
      </c>
      <c r="C214" s="56"/>
      <c r="D214" s="61" t="str">
        <f t="shared" si="94"/>
        <v/>
      </c>
      <c r="E214" s="61" t="str">
        <f t="shared" si="89"/>
        <v/>
      </c>
      <c r="F214" s="67" t="str">
        <f t="shared" si="90"/>
        <v/>
      </c>
      <c r="G214" s="63"/>
      <c r="H214" s="63"/>
      <c r="I214" s="69"/>
      <c r="J214" s="20">
        <f t="shared" si="98"/>
        <v>46465</v>
      </c>
      <c r="K214" s="1" t="str">
        <f t="shared" si="95"/>
        <v>金</v>
      </c>
      <c r="L214" s="56"/>
      <c r="M214" s="61" t="str">
        <f t="shared" si="99"/>
        <v/>
      </c>
      <c r="N214" s="61" t="str">
        <f t="shared" si="92"/>
        <v/>
      </c>
      <c r="O214" s="67" t="str">
        <f t="shared" si="96"/>
        <v/>
      </c>
      <c r="P214" s="63"/>
      <c r="Q214" s="63"/>
      <c r="R214" s="69"/>
    </row>
    <row r="215" spans="1:18" s="9" customFormat="1" ht="15" customHeight="1" x14ac:dyDescent="0.2">
      <c r="A215" s="20">
        <f t="shared" si="97"/>
        <v>46438</v>
      </c>
      <c r="B215" s="1" t="str">
        <f t="shared" si="93"/>
        <v>土</v>
      </c>
      <c r="C215" s="56"/>
      <c r="D215" s="61" t="str">
        <f>IF(COUNT($C215,G215)&lt;2,"",$C215*G215*0.001)</f>
        <v/>
      </c>
      <c r="E215" s="61" t="str">
        <f>IF(COUNT($C215,H215)&lt;2,"",$C215*H215*0.001)</f>
        <v/>
      </c>
      <c r="F215" s="67" t="str">
        <f>IF(COUNT($C215,I215)&lt;2,"",$C215*I215*0.001)</f>
        <v/>
      </c>
      <c r="G215" s="63"/>
      <c r="H215" s="63"/>
      <c r="I215" s="69"/>
      <c r="J215" s="20">
        <f t="shared" si="98"/>
        <v>46466</v>
      </c>
      <c r="K215" s="1" t="str">
        <f t="shared" si="95"/>
        <v>土</v>
      </c>
      <c r="L215" s="56"/>
      <c r="M215" s="61" t="str">
        <f t="shared" si="99"/>
        <v/>
      </c>
      <c r="N215" s="61" t="str">
        <f t="shared" si="92"/>
        <v/>
      </c>
      <c r="O215" s="67" t="str">
        <f t="shared" si="96"/>
        <v/>
      </c>
      <c r="P215" s="63"/>
      <c r="Q215" s="63"/>
      <c r="R215" s="69"/>
    </row>
    <row r="216" spans="1:18" s="9" customFormat="1" ht="15" customHeight="1" x14ac:dyDescent="0.2">
      <c r="A216" s="20">
        <f t="shared" si="97"/>
        <v>46439</v>
      </c>
      <c r="B216" s="1" t="str">
        <f t="shared" si="93"/>
        <v>日</v>
      </c>
      <c r="C216" s="56"/>
      <c r="D216" s="61" t="str">
        <f t="shared" ref="D216:D224" si="100">IF(COUNT($C216,G216)&lt;2,"",$C216*G216*0.001)</f>
        <v/>
      </c>
      <c r="E216" s="61" t="str">
        <f t="shared" ref="E216:E224" si="101">IF(COUNT($C216,H216)&lt;2,"",$C216*H216*0.001)</f>
        <v/>
      </c>
      <c r="F216" s="67" t="str">
        <f t="shared" ref="F216:F224" si="102">IF(COUNT($C216,I216)&lt;2,"",$C216*I216*0.001)</f>
        <v/>
      </c>
      <c r="G216" s="63"/>
      <c r="H216" s="63"/>
      <c r="I216" s="69"/>
      <c r="J216" s="20">
        <f t="shared" si="98"/>
        <v>46467</v>
      </c>
      <c r="K216" s="1" t="str">
        <f t="shared" si="95"/>
        <v>日</v>
      </c>
      <c r="L216" s="56"/>
      <c r="M216" s="61" t="str">
        <f t="shared" si="99"/>
        <v/>
      </c>
      <c r="N216" s="61" t="str">
        <f t="shared" si="92"/>
        <v/>
      </c>
      <c r="O216" s="67" t="str">
        <f t="shared" si="96"/>
        <v/>
      </c>
      <c r="P216" s="63"/>
      <c r="Q216" s="63"/>
      <c r="R216" s="69"/>
    </row>
    <row r="217" spans="1:18" s="9" customFormat="1" ht="15" customHeight="1" x14ac:dyDescent="0.2">
      <c r="A217" s="20">
        <f t="shared" si="97"/>
        <v>46440</v>
      </c>
      <c r="B217" s="1" t="str">
        <f t="shared" si="93"/>
        <v>月</v>
      </c>
      <c r="C217" s="56"/>
      <c r="D217" s="61" t="str">
        <f t="shared" si="100"/>
        <v/>
      </c>
      <c r="E217" s="61" t="str">
        <f t="shared" si="101"/>
        <v/>
      </c>
      <c r="F217" s="67" t="str">
        <f t="shared" si="102"/>
        <v/>
      </c>
      <c r="G217" s="63"/>
      <c r="H217" s="63"/>
      <c r="I217" s="69"/>
      <c r="J217" s="20">
        <f t="shared" si="98"/>
        <v>46468</v>
      </c>
      <c r="K217" s="1" t="str">
        <f t="shared" si="95"/>
        <v>月</v>
      </c>
      <c r="L217" s="56"/>
      <c r="M217" s="61" t="str">
        <f t="shared" si="99"/>
        <v/>
      </c>
      <c r="N217" s="61" t="str">
        <f t="shared" si="92"/>
        <v/>
      </c>
      <c r="O217" s="67" t="str">
        <f t="shared" si="96"/>
        <v/>
      </c>
      <c r="P217" s="63"/>
      <c r="Q217" s="63"/>
      <c r="R217" s="69"/>
    </row>
    <row r="218" spans="1:18" s="9" customFormat="1" ht="15" customHeight="1" x14ac:dyDescent="0.2">
      <c r="A218" s="20">
        <f t="shared" si="97"/>
        <v>46441</v>
      </c>
      <c r="B218" s="1" t="str">
        <f t="shared" si="93"/>
        <v>火</v>
      </c>
      <c r="C218" s="56"/>
      <c r="D218" s="61" t="str">
        <f t="shared" si="100"/>
        <v/>
      </c>
      <c r="E218" s="61" t="str">
        <f t="shared" si="101"/>
        <v/>
      </c>
      <c r="F218" s="67" t="str">
        <f t="shared" si="102"/>
        <v/>
      </c>
      <c r="G218" s="63"/>
      <c r="H218" s="63"/>
      <c r="I218" s="69"/>
      <c r="J218" s="20">
        <f t="shared" si="98"/>
        <v>46469</v>
      </c>
      <c r="K218" s="1" t="str">
        <f t="shared" si="95"/>
        <v>火</v>
      </c>
      <c r="L218" s="56"/>
      <c r="M218" s="61" t="str">
        <f t="shared" si="99"/>
        <v/>
      </c>
      <c r="N218" s="61" t="str">
        <f t="shared" si="92"/>
        <v/>
      </c>
      <c r="O218" s="67" t="str">
        <f t="shared" si="96"/>
        <v/>
      </c>
      <c r="P218" s="63"/>
      <c r="Q218" s="63"/>
      <c r="R218" s="69"/>
    </row>
    <row r="219" spans="1:18" s="9" customFormat="1" ht="15" customHeight="1" x14ac:dyDescent="0.2">
      <c r="A219" s="20">
        <f t="shared" si="97"/>
        <v>46442</v>
      </c>
      <c r="B219" s="1" t="str">
        <f t="shared" si="93"/>
        <v>水</v>
      </c>
      <c r="C219" s="56"/>
      <c r="D219" s="61" t="str">
        <f t="shared" si="100"/>
        <v/>
      </c>
      <c r="E219" s="61" t="str">
        <f t="shared" si="101"/>
        <v/>
      </c>
      <c r="F219" s="67" t="str">
        <f t="shared" si="102"/>
        <v/>
      </c>
      <c r="G219" s="63"/>
      <c r="H219" s="63"/>
      <c r="I219" s="69"/>
      <c r="J219" s="20">
        <f t="shared" si="98"/>
        <v>46470</v>
      </c>
      <c r="K219" s="1" t="str">
        <f t="shared" si="95"/>
        <v>水</v>
      </c>
      <c r="L219" s="56"/>
      <c r="M219" s="61" t="str">
        <f t="shared" si="99"/>
        <v/>
      </c>
      <c r="N219" s="61" t="str">
        <f t="shared" si="92"/>
        <v/>
      </c>
      <c r="O219" s="67" t="str">
        <f t="shared" si="96"/>
        <v/>
      </c>
      <c r="P219" s="63"/>
      <c r="Q219" s="63"/>
      <c r="R219" s="69"/>
    </row>
    <row r="220" spans="1:18" s="9" customFormat="1" ht="15" customHeight="1" x14ac:dyDescent="0.2">
      <c r="A220" s="20">
        <f t="shared" si="97"/>
        <v>46443</v>
      </c>
      <c r="B220" s="1" t="str">
        <f t="shared" si="93"/>
        <v>木</v>
      </c>
      <c r="C220" s="56"/>
      <c r="D220" s="61" t="str">
        <f t="shared" si="100"/>
        <v/>
      </c>
      <c r="E220" s="61" t="str">
        <f t="shared" si="101"/>
        <v/>
      </c>
      <c r="F220" s="67" t="str">
        <f t="shared" si="102"/>
        <v/>
      </c>
      <c r="G220" s="63"/>
      <c r="H220" s="63"/>
      <c r="I220" s="69"/>
      <c r="J220" s="20">
        <f t="shared" si="98"/>
        <v>46471</v>
      </c>
      <c r="K220" s="1" t="str">
        <f t="shared" si="95"/>
        <v>木</v>
      </c>
      <c r="L220" s="56"/>
      <c r="M220" s="61" t="str">
        <f t="shared" si="99"/>
        <v/>
      </c>
      <c r="N220" s="61" t="str">
        <f t="shared" si="92"/>
        <v/>
      </c>
      <c r="O220" s="67" t="str">
        <f t="shared" si="96"/>
        <v/>
      </c>
      <c r="P220" s="63"/>
      <c r="Q220" s="63"/>
      <c r="R220" s="69"/>
    </row>
    <row r="221" spans="1:18" s="9" customFormat="1" ht="15" customHeight="1" x14ac:dyDescent="0.2">
      <c r="A221" s="20">
        <f t="shared" si="97"/>
        <v>46444</v>
      </c>
      <c r="B221" s="1" t="str">
        <f t="shared" si="93"/>
        <v>金</v>
      </c>
      <c r="C221" s="56"/>
      <c r="D221" s="61" t="str">
        <f t="shared" si="100"/>
        <v/>
      </c>
      <c r="E221" s="61" t="str">
        <f t="shared" si="101"/>
        <v/>
      </c>
      <c r="F221" s="67" t="str">
        <f t="shared" si="102"/>
        <v/>
      </c>
      <c r="G221" s="63"/>
      <c r="H221" s="63"/>
      <c r="I221" s="69"/>
      <c r="J221" s="20">
        <f t="shared" si="98"/>
        <v>46472</v>
      </c>
      <c r="K221" s="1" t="str">
        <f t="shared" si="95"/>
        <v>金</v>
      </c>
      <c r="L221" s="56"/>
      <c r="M221" s="61" t="str">
        <f t="shared" si="99"/>
        <v/>
      </c>
      <c r="N221" s="61" t="str">
        <f t="shared" si="92"/>
        <v/>
      </c>
      <c r="O221" s="67" t="str">
        <f t="shared" si="96"/>
        <v/>
      </c>
      <c r="P221" s="63"/>
      <c r="Q221" s="63"/>
      <c r="R221" s="69"/>
    </row>
    <row r="222" spans="1:18" s="9" customFormat="1" ht="15" customHeight="1" x14ac:dyDescent="0.2">
      <c r="A222" s="20">
        <f t="shared" si="97"/>
        <v>46445</v>
      </c>
      <c r="B222" s="1" t="str">
        <f t="shared" si="93"/>
        <v>土</v>
      </c>
      <c r="C222" s="56"/>
      <c r="D222" s="61" t="str">
        <f t="shared" si="100"/>
        <v/>
      </c>
      <c r="E222" s="61" t="str">
        <f t="shared" si="101"/>
        <v/>
      </c>
      <c r="F222" s="67" t="str">
        <f t="shared" si="102"/>
        <v/>
      </c>
      <c r="G222" s="63"/>
      <c r="H222" s="63"/>
      <c r="I222" s="69"/>
      <c r="J222" s="20">
        <f t="shared" si="98"/>
        <v>46473</v>
      </c>
      <c r="K222" s="1" t="str">
        <f t="shared" si="95"/>
        <v>土</v>
      </c>
      <c r="L222" s="56"/>
      <c r="M222" s="61" t="str">
        <f t="shared" si="99"/>
        <v/>
      </c>
      <c r="N222" s="61" t="str">
        <f t="shared" si="92"/>
        <v/>
      </c>
      <c r="O222" s="67" t="str">
        <f t="shared" si="96"/>
        <v/>
      </c>
      <c r="P222" s="63"/>
      <c r="Q222" s="63"/>
      <c r="R222" s="69"/>
    </row>
    <row r="223" spans="1:18" s="9" customFormat="1" ht="15" customHeight="1" x14ac:dyDescent="0.2">
      <c r="A223" s="20">
        <f>IF(MONTH(A222+1)=MONTH(A222),A222+1,"")</f>
        <v>46446</v>
      </c>
      <c r="B223" s="1" t="str">
        <f>IF(A223&lt;&gt;"",TEXT(A223,"aaa"),"")</f>
        <v>日</v>
      </c>
      <c r="C223" s="56"/>
      <c r="D223" s="61" t="str">
        <f t="shared" si="100"/>
        <v/>
      </c>
      <c r="E223" s="61" t="str">
        <f t="shared" si="101"/>
        <v/>
      </c>
      <c r="F223" s="67" t="str">
        <f t="shared" si="102"/>
        <v/>
      </c>
      <c r="G223" s="63"/>
      <c r="H223" s="63"/>
      <c r="I223" s="69"/>
      <c r="J223" s="20">
        <f t="shared" si="98"/>
        <v>46474</v>
      </c>
      <c r="K223" s="1" t="str">
        <f t="shared" si="95"/>
        <v>日</v>
      </c>
      <c r="L223" s="56"/>
      <c r="M223" s="61" t="str">
        <f t="shared" si="99"/>
        <v/>
      </c>
      <c r="N223" s="61" t="str">
        <f t="shared" si="92"/>
        <v/>
      </c>
      <c r="O223" s="67" t="str">
        <f t="shared" si="96"/>
        <v/>
      </c>
      <c r="P223" s="63"/>
      <c r="Q223" s="63"/>
      <c r="R223" s="69"/>
    </row>
    <row r="224" spans="1:18" s="9" customFormat="1" ht="15" customHeight="1" x14ac:dyDescent="0.2">
      <c r="A224" s="20" t="str">
        <f>IF(MONTH(A223+1)=MONTH(A223),A223+1,"")</f>
        <v/>
      </c>
      <c r="B224" s="1" t="str">
        <f>IF(A224&lt;&gt;"",TEXT(A224,"aaa"),"")</f>
        <v/>
      </c>
      <c r="C224" s="56"/>
      <c r="D224" s="61" t="str">
        <f t="shared" si="100"/>
        <v/>
      </c>
      <c r="E224" s="61" t="str">
        <f t="shared" si="101"/>
        <v/>
      </c>
      <c r="F224" s="67" t="str">
        <f t="shared" si="102"/>
        <v/>
      </c>
      <c r="G224" s="63"/>
      <c r="H224" s="63"/>
      <c r="I224" s="69"/>
      <c r="J224" s="20">
        <f t="shared" si="98"/>
        <v>46475</v>
      </c>
      <c r="K224" s="1" t="str">
        <f t="shared" si="95"/>
        <v>月</v>
      </c>
      <c r="L224" s="56"/>
      <c r="M224" s="61" t="str">
        <f t="shared" si="99"/>
        <v/>
      </c>
      <c r="N224" s="61" t="str">
        <f t="shared" si="92"/>
        <v/>
      </c>
      <c r="O224" s="67" t="str">
        <f t="shared" si="96"/>
        <v/>
      </c>
      <c r="P224" s="63"/>
      <c r="Q224" s="63"/>
      <c r="R224" s="69"/>
    </row>
    <row r="225" spans="1:18" s="9" customFormat="1" ht="15" customHeight="1" x14ac:dyDescent="0.2">
      <c r="A225" s="20"/>
      <c r="B225" s="1"/>
      <c r="C225" s="57"/>
      <c r="D225" s="61"/>
      <c r="E225" s="61"/>
      <c r="F225" s="67"/>
      <c r="G225" s="61"/>
      <c r="H225" s="61"/>
      <c r="I225" s="67"/>
      <c r="J225" s="20">
        <f t="shared" si="98"/>
        <v>46476</v>
      </c>
      <c r="K225" s="1" t="str">
        <f t="shared" si="95"/>
        <v>火</v>
      </c>
      <c r="L225" s="56"/>
      <c r="M225" s="61" t="str">
        <f>IF(COUNT($L225,P225)&lt;2,"",$L225*P225*0.001)</f>
        <v/>
      </c>
      <c r="N225" s="61" t="str">
        <f t="shared" si="92"/>
        <v/>
      </c>
      <c r="O225" s="67" t="str">
        <f t="shared" si="96"/>
        <v/>
      </c>
      <c r="P225" s="63"/>
      <c r="Q225" s="63"/>
      <c r="R225" s="69"/>
    </row>
    <row r="226" spans="1:18" s="9" customFormat="1" ht="15" customHeight="1" x14ac:dyDescent="0.2">
      <c r="A226" s="20"/>
      <c r="B226" s="1"/>
      <c r="C226" s="57"/>
      <c r="D226" s="61"/>
      <c r="E226" s="61"/>
      <c r="F226" s="67"/>
      <c r="G226" s="61"/>
      <c r="H226" s="61"/>
      <c r="I226" s="67"/>
      <c r="J226" s="20">
        <f t="shared" si="98"/>
        <v>46477</v>
      </c>
      <c r="K226" s="1" t="str">
        <f t="shared" si="95"/>
        <v>水</v>
      </c>
      <c r="L226" s="56"/>
      <c r="M226" s="61" t="str">
        <f>IF(COUNT($L226,P226)&lt;2,"",$L226*P226*0.001)</f>
        <v/>
      </c>
      <c r="N226" s="61" t="str">
        <f>IF(COUNT($L226,Q226)&lt;2,"",$L226*Q226*0.001)</f>
        <v/>
      </c>
      <c r="O226" s="67" t="str">
        <f>IF(COUNT($L226,R226)&lt;2,"",$L226*R226*0.001)</f>
        <v/>
      </c>
      <c r="P226" s="63"/>
      <c r="Q226" s="63"/>
      <c r="R226" s="69"/>
    </row>
    <row r="227" spans="1:18" s="9" customFormat="1" ht="15" customHeight="1" x14ac:dyDescent="0.2">
      <c r="A227" s="318" t="s">
        <v>7</v>
      </c>
      <c r="B227" s="319"/>
      <c r="C227" s="57">
        <f t="shared" ref="C227:I227" si="103">SUM(C196:C226)</f>
        <v>0</v>
      </c>
      <c r="D227" s="61">
        <f t="shared" si="103"/>
        <v>0</v>
      </c>
      <c r="E227" s="61">
        <f t="shared" si="103"/>
        <v>0</v>
      </c>
      <c r="F227" s="67">
        <f t="shared" si="103"/>
        <v>0</v>
      </c>
      <c r="G227" s="61">
        <f t="shared" si="103"/>
        <v>0</v>
      </c>
      <c r="H227" s="61">
        <f t="shared" si="103"/>
        <v>0</v>
      </c>
      <c r="I227" s="67">
        <f t="shared" si="103"/>
        <v>0</v>
      </c>
      <c r="J227" s="318" t="s">
        <v>7</v>
      </c>
      <c r="K227" s="319"/>
      <c r="L227" s="57">
        <f t="shared" ref="L227:R227" si="104">SUM(L196:L226)</f>
        <v>0</v>
      </c>
      <c r="M227" s="61">
        <f t="shared" si="104"/>
        <v>0</v>
      </c>
      <c r="N227" s="61">
        <f t="shared" si="104"/>
        <v>0</v>
      </c>
      <c r="O227" s="67">
        <f t="shared" si="104"/>
        <v>0</v>
      </c>
      <c r="P227" s="61">
        <f t="shared" si="104"/>
        <v>0</v>
      </c>
      <c r="Q227" s="61">
        <f t="shared" si="104"/>
        <v>0</v>
      </c>
      <c r="R227" s="67">
        <f t="shared" si="104"/>
        <v>0</v>
      </c>
    </row>
    <row r="228" spans="1:18" s="9" customFormat="1" ht="15" customHeight="1" x14ac:dyDescent="0.2">
      <c r="A228" s="318" t="s">
        <v>6</v>
      </c>
      <c r="B228" s="319"/>
      <c r="C228" s="80" t="str">
        <f t="shared" ref="C228:I228" si="105">IF(COUNT(C196:C226)=0,"",AVERAGE(C196:C226))</f>
        <v/>
      </c>
      <c r="D228" s="81" t="str">
        <f t="shared" si="105"/>
        <v/>
      </c>
      <c r="E228" s="81" t="str">
        <f t="shared" si="105"/>
        <v/>
      </c>
      <c r="F228" s="67" t="str">
        <f t="shared" si="105"/>
        <v/>
      </c>
      <c r="G228" s="81" t="str">
        <f t="shared" si="105"/>
        <v/>
      </c>
      <c r="H228" s="81" t="str">
        <f t="shared" si="105"/>
        <v/>
      </c>
      <c r="I228" s="82" t="str">
        <f t="shared" si="105"/>
        <v/>
      </c>
      <c r="J228" s="318" t="s">
        <v>6</v>
      </c>
      <c r="K228" s="319"/>
      <c r="L228" s="80" t="str">
        <f t="shared" ref="L228:R228" si="106">IF(COUNT(L196:L226)=0,"",AVERAGE(L196:L226))</f>
        <v/>
      </c>
      <c r="M228" s="81" t="str">
        <f t="shared" si="106"/>
        <v/>
      </c>
      <c r="N228" s="81" t="str">
        <f t="shared" si="106"/>
        <v/>
      </c>
      <c r="O228" s="67" t="str">
        <f t="shared" si="106"/>
        <v/>
      </c>
      <c r="P228" s="81" t="str">
        <f t="shared" si="106"/>
        <v/>
      </c>
      <c r="Q228" s="81" t="str">
        <f t="shared" si="106"/>
        <v/>
      </c>
      <c r="R228" s="82" t="str">
        <f t="shared" si="106"/>
        <v/>
      </c>
    </row>
  </sheetData>
  <sheetProtection algorithmName="SHA-512" hashValue="9cq03qVJbk7IQz2d42JMT6hekYHlD/b9j5b/qtCXjgFAeyxv2CQIhkBTvRfYAWSNYp/Q6O3o2Xdbs5OUjDDE8Q==" saltValue="EvEuqSNAdaG5vxJyIx68XA==" spinCount="100000" sheet="1" objects="1" scenarios="1"/>
  <mergeCells count="96">
    <mergeCell ref="A41:I41"/>
    <mergeCell ref="J41:R41"/>
    <mergeCell ref="D4:F4"/>
    <mergeCell ref="G4:I4"/>
    <mergeCell ref="A4:A5"/>
    <mergeCell ref="B4:B5"/>
    <mergeCell ref="P4:R4"/>
    <mergeCell ref="J4:J5"/>
    <mergeCell ref="K4:K5"/>
    <mergeCell ref="M4:O4"/>
    <mergeCell ref="A3:I3"/>
    <mergeCell ref="Q39:R39"/>
    <mergeCell ref="A40:I40"/>
    <mergeCell ref="Q1:R1"/>
    <mergeCell ref="A2:I2"/>
    <mergeCell ref="A37:B37"/>
    <mergeCell ref="A38:B38"/>
    <mergeCell ref="J37:K37"/>
    <mergeCell ref="J38:K38"/>
    <mergeCell ref="J3:R3"/>
    <mergeCell ref="J42:J43"/>
    <mergeCell ref="K42:K43"/>
    <mergeCell ref="M42:O42"/>
    <mergeCell ref="P42:R42"/>
    <mergeCell ref="A42:A43"/>
    <mergeCell ref="B42:B43"/>
    <mergeCell ref="D42:F42"/>
    <mergeCell ref="G42:I42"/>
    <mergeCell ref="Q77:R77"/>
    <mergeCell ref="A78:I78"/>
    <mergeCell ref="A79:I79"/>
    <mergeCell ref="J79:R79"/>
    <mergeCell ref="A75:B75"/>
    <mergeCell ref="J75:K75"/>
    <mergeCell ref="A76:B76"/>
    <mergeCell ref="J76:K76"/>
    <mergeCell ref="J80:J81"/>
    <mergeCell ref="K80:K81"/>
    <mergeCell ref="M80:O80"/>
    <mergeCell ref="P80:R80"/>
    <mergeCell ref="A80:A81"/>
    <mergeCell ref="B80:B81"/>
    <mergeCell ref="D80:F80"/>
    <mergeCell ref="G80:I80"/>
    <mergeCell ref="Q115:R115"/>
    <mergeCell ref="A116:I116"/>
    <mergeCell ref="A117:I117"/>
    <mergeCell ref="J117:R117"/>
    <mergeCell ref="A113:B113"/>
    <mergeCell ref="J113:K113"/>
    <mergeCell ref="A114:B114"/>
    <mergeCell ref="J114:K114"/>
    <mergeCell ref="J118:J119"/>
    <mergeCell ref="K118:K119"/>
    <mergeCell ref="M118:O118"/>
    <mergeCell ref="P118:R118"/>
    <mergeCell ref="A118:A119"/>
    <mergeCell ref="B118:B119"/>
    <mergeCell ref="D118:F118"/>
    <mergeCell ref="G118:I118"/>
    <mergeCell ref="Q153:R153"/>
    <mergeCell ref="A154:I154"/>
    <mergeCell ref="A155:I155"/>
    <mergeCell ref="J155:R155"/>
    <mergeCell ref="A151:B151"/>
    <mergeCell ref="J151:K151"/>
    <mergeCell ref="A152:B152"/>
    <mergeCell ref="J152:K152"/>
    <mergeCell ref="J156:J157"/>
    <mergeCell ref="K156:K157"/>
    <mergeCell ref="M156:O156"/>
    <mergeCell ref="P156:R156"/>
    <mergeCell ref="A156:A157"/>
    <mergeCell ref="B156:B157"/>
    <mergeCell ref="D156:F156"/>
    <mergeCell ref="G156:I156"/>
    <mergeCell ref="Q191:R191"/>
    <mergeCell ref="A192:I192"/>
    <mergeCell ref="A193:I193"/>
    <mergeCell ref="J193:R193"/>
    <mergeCell ref="A189:B189"/>
    <mergeCell ref="J189:K189"/>
    <mergeCell ref="A190:B190"/>
    <mergeCell ref="J190:K190"/>
    <mergeCell ref="M194:O194"/>
    <mergeCell ref="P194:R194"/>
    <mergeCell ref="A194:A195"/>
    <mergeCell ref="B194:B195"/>
    <mergeCell ref="D194:F194"/>
    <mergeCell ref="G194:I194"/>
    <mergeCell ref="A227:B227"/>
    <mergeCell ref="J227:K227"/>
    <mergeCell ref="A228:B228"/>
    <mergeCell ref="J228:K228"/>
    <mergeCell ref="J194:J195"/>
    <mergeCell ref="K194:K195"/>
  </mergeCells>
  <phoneticPr fontId="2"/>
  <conditionalFormatting sqref="C196:C224 G196:I224 C6:C35 G6:I35 L6:L36 P6:R36 C44:C73 G44:I73 L44:L74 P44:R74 L82:L111 P82:R111 C82:C112 G82:I112 L120:L149 P120:R149 C120:C150 G120:I150 C158:C188 G158:I188 L158:L188 P158:R188 L196:L226 P196:R226">
    <cfRule type="containsBlanks" dxfId="11" priority="10" stopIfTrue="1">
      <formula>LEN(TRIM(C6))=0</formula>
    </cfRule>
  </conditionalFormatting>
  <conditionalFormatting sqref="C223:C224 G223:I224">
    <cfRule type="expression" dxfId="10" priority="9" stopIfTrue="1">
      <formula>$A223=""</formula>
    </cfRule>
  </conditionalFormatting>
  <printOptions horizontalCentered="1" verticalCentered="1"/>
  <pageMargins left="0.78740157480314965" right="0.78740157480314965" top="0.59055118110236227" bottom="0.59055118110236227" header="0.51181102362204722" footer="0.51181102362204722"/>
  <pageSetup paperSize="9" scale="96" orientation="landscape" r:id="rId1"/>
  <headerFooter alignWithMargins="0"/>
  <rowBreaks count="5" manualBreakCount="5">
    <brk id="38" max="16383" man="1"/>
    <brk id="76" max="16383" man="1"/>
    <brk id="114" max="17" man="1"/>
    <brk id="152" max="16383" man="1"/>
    <brk id="190" max="16383" man="1"/>
  </rowBreaks>
  <ignoredErrors>
    <ignoredError sqref="A1:R2 A37:B37 B6 K6 A36:C36 A75:B75 A74:C74 J44:K74 A113:B113 A82:B112 J112:L112 A151:B151 A120:B150 J150:L150 A189:B189 A158:B188 J158:K188 A227:B227 A226:C226 J196:K226 A7:B7 A8:B8 J7:K7 J8:K8 A9:B9 J9:K9 A10:B35 J20:K20 A4:R5 B3:I3 A42:R43 A80:R81 A118:R119 A156:R157 A194:R195 J35:K35 J34:K34 J33:K33 J32:K32 J31:K31 J30:K30 J10:K12 J13:K19 J28:K29 J21:K27 A39:R40 A38:B38 J38:K38 A77:R78 A76:B76 J76:K76 A115:R116 A114:B114 J114:K114 A153:R154 A152:B152 J152:K152 A191:R192 A190:B190 J190:K190 A228:B228 J228:K228 J37:K37 J75:K75 J113:K113 J151:K151 J189:K189 J227:K227 A44:B73 J82:K111 J120:K149 A196:B222 P150:Q150 G36:K36 G74:H74 G226:H226 P112:Q112" evalErro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87328-B036-4A44-AEA3-8B1664CECFCC}">
  <sheetPr codeName="Sheet6"/>
  <dimension ref="B2:X4"/>
  <sheetViews>
    <sheetView showZeros="0" workbookViewId="0">
      <selection activeCell="E4" sqref="E4"/>
    </sheetView>
  </sheetViews>
  <sheetFormatPr defaultRowHeight="13" x14ac:dyDescent="0.2"/>
  <cols>
    <col min="1" max="1" width="1.26953125" customWidth="1"/>
    <col min="2" max="2" width="3.90625" customWidth="1"/>
    <col min="3" max="3" width="9.7265625" customWidth="1"/>
    <col min="4" max="4" width="28.36328125" customWidth="1"/>
  </cols>
  <sheetData>
    <row r="2" spans="2:24" s="208" customFormat="1" ht="12" x14ac:dyDescent="0.2">
      <c r="B2" s="326" t="s">
        <v>581</v>
      </c>
      <c r="C2" s="209" t="s">
        <v>570</v>
      </c>
      <c r="D2" s="210"/>
      <c r="E2" s="211"/>
      <c r="F2" s="212" t="s">
        <v>571</v>
      </c>
      <c r="G2" s="212"/>
      <c r="H2" s="212"/>
      <c r="I2" s="212"/>
      <c r="J2" s="213"/>
      <c r="K2" s="214" t="s">
        <v>10</v>
      </c>
      <c r="L2" s="214"/>
      <c r="M2" s="214"/>
      <c r="N2" s="214"/>
      <c r="O2" s="215"/>
      <c r="P2" s="216" t="s">
        <v>572</v>
      </c>
      <c r="Q2" s="216"/>
      <c r="R2" s="216"/>
      <c r="S2" s="216"/>
      <c r="T2" s="217"/>
      <c r="U2" s="218" t="s">
        <v>573</v>
      </c>
      <c r="V2" s="218"/>
      <c r="W2" s="218"/>
      <c r="X2" s="219"/>
    </row>
    <row r="3" spans="2:24" s="220" customFormat="1" ht="12" x14ac:dyDescent="0.2">
      <c r="B3" s="327"/>
      <c r="C3" s="221" t="s">
        <v>574</v>
      </c>
      <c r="D3" s="222" t="s">
        <v>575</v>
      </c>
      <c r="E3" s="223" t="s">
        <v>576</v>
      </c>
      <c r="F3" s="224" t="s">
        <v>577</v>
      </c>
      <c r="G3" s="224" t="s">
        <v>578</v>
      </c>
      <c r="H3" s="224" t="s">
        <v>579</v>
      </c>
      <c r="I3" s="224" t="s">
        <v>580</v>
      </c>
      <c r="J3" s="225" t="s">
        <v>576</v>
      </c>
      <c r="K3" s="226" t="s">
        <v>577</v>
      </c>
      <c r="L3" s="226" t="s">
        <v>578</v>
      </c>
      <c r="M3" s="226" t="s">
        <v>579</v>
      </c>
      <c r="N3" s="226" t="s">
        <v>580</v>
      </c>
      <c r="O3" s="227" t="s">
        <v>576</v>
      </c>
      <c r="P3" s="228" t="s">
        <v>577</v>
      </c>
      <c r="Q3" s="228" t="s">
        <v>578</v>
      </c>
      <c r="R3" s="228" t="s">
        <v>579</v>
      </c>
      <c r="S3" s="228" t="s">
        <v>580</v>
      </c>
      <c r="T3" s="229" t="s">
        <v>576</v>
      </c>
      <c r="U3" s="230" t="s">
        <v>577</v>
      </c>
      <c r="V3" s="230" t="s">
        <v>578</v>
      </c>
      <c r="W3" s="230" t="s">
        <v>579</v>
      </c>
      <c r="X3" s="230" t="s">
        <v>580</v>
      </c>
    </row>
    <row r="4" spans="2:24" x14ac:dyDescent="0.2">
      <c r="B4" t="str">
        <f>IF(調査票!C37="","","○")</f>
        <v/>
      </c>
      <c r="C4">
        <f>調査票!L2</f>
        <v>0</v>
      </c>
      <c r="D4">
        <f>調査票!C8</f>
        <v>0</v>
      </c>
      <c r="E4" s="231">
        <f>調査票!C37</f>
        <v>0</v>
      </c>
      <c r="F4" s="231">
        <f>調査票!E37</f>
        <v>0</v>
      </c>
      <c r="G4" s="231">
        <f>調査票!G37</f>
        <v>0</v>
      </c>
      <c r="H4" s="231">
        <f>調査票!I37</f>
        <v>0</v>
      </c>
      <c r="I4" s="231">
        <f>調査票!K37</f>
        <v>0</v>
      </c>
      <c r="J4">
        <f>調査票!C38</f>
        <v>0</v>
      </c>
      <c r="K4">
        <f>調査票!E38</f>
        <v>0</v>
      </c>
      <c r="L4">
        <f>調査票!G38</f>
        <v>0</v>
      </c>
      <c r="M4">
        <f>調査票!I38</f>
        <v>0</v>
      </c>
      <c r="N4">
        <f>調査票!K38</f>
        <v>0</v>
      </c>
      <c r="O4">
        <f>調査票!C39</f>
        <v>0</v>
      </c>
      <c r="P4">
        <f>調査票!E39</f>
        <v>0</v>
      </c>
      <c r="Q4">
        <f>調査票!G39</f>
        <v>0</v>
      </c>
      <c r="R4">
        <f>調査票!I39</f>
        <v>0</v>
      </c>
      <c r="S4">
        <f>調査票!K39</f>
        <v>0</v>
      </c>
      <c r="T4" s="232">
        <f>調査票!C40</f>
        <v>0</v>
      </c>
      <c r="U4" s="232">
        <f>調査票!E40</f>
        <v>0</v>
      </c>
      <c r="V4" s="232">
        <f>調査票!G40</f>
        <v>0</v>
      </c>
      <c r="W4" s="232">
        <f>調査票!I40</f>
        <v>0</v>
      </c>
      <c r="X4" s="232">
        <f>調査票!K40</f>
        <v>0</v>
      </c>
    </row>
  </sheetData>
  <mergeCells count="1">
    <mergeCell ref="B2:B3"/>
  </mergeCells>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ransitionEvaluation="1" codeName="Sheet7"/>
  <dimension ref="A1:I372"/>
  <sheetViews>
    <sheetView view="pageBreakPreview" topLeftCell="A263" zoomScaleNormal="100" zoomScaleSheetLayoutView="100" workbookViewId="0">
      <selection activeCell="E4" sqref="E4"/>
    </sheetView>
  </sheetViews>
  <sheetFormatPr defaultColWidth="9" defaultRowHeight="12" x14ac:dyDescent="0.2"/>
  <cols>
    <col min="1" max="2" width="3.08984375" style="3" customWidth="1"/>
    <col min="3" max="3" width="11.90625" style="2" customWidth="1"/>
    <col min="4" max="6" width="9.36328125" style="2" customWidth="1"/>
    <col min="7" max="9" width="6.1796875" style="2" customWidth="1"/>
    <col min="10" max="16384" width="9" style="2"/>
  </cols>
  <sheetData>
    <row r="1" spans="1:9" s="8" customFormat="1" ht="13.5" customHeight="1" x14ac:dyDescent="0.2">
      <c r="A1" s="6"/>
      <c r="B1" s="6"/>
      <c r="C1" s="7"/>
      <c r="D1" s="7"/>
      <c r="E1" s="7"/>
      <c r="F1" s="7"/>
      <c r="G1" s="7"/>
      <c r="H1" s="7"/>
      <c r="I1" s="7"/>
    </row>
    <row r="2" spans="1:9" s="8" customFormat="1" ht="13.5" customHeight="1" x14ac:dyDescent="0.2">
      <c r="A2" s="328" t="s">
        <v>50</v>
      </c>
      <c r="B2" s="322"/>
      <c r="C2" s="322"/>
      <c r="D2" s="322"/>
      <c r="E2" s="322"/>
      <c r="F2" s="322"/>
      <c r="G2" s="322"/>
      <c r="H2" s="322"/>
      <c r="I2" s="322"/>
    </row>
    <row r="3" spans="1:9" s="9" customFormat="1" ht="12.75" customHeight="1" x14ac:dyDescent="0.2">
      <c r="A3" s="320" t="s">
        <v>8</v>
      </c>
      <c r="B3" s="320" t="s">
        <v>9</v>
      </c>
      <c r="C3" s="4" t="s">
        <v>0</v>
      </c>
      <c r="D3" s="320" t="s">
        <v>2</v>
      </c>
      <c r="E3" s="320"/>
      <c r="F3" s="320"/>
      <c r="G3" s="320" t="s">
        <v>5</v>
      </c>
      <c r="H3" s="320"/>
      <c r="I3" s="320"/>
    </row>
    <row r="4" spans="1:9" s="9" customFormat="1" ht="12.75" customHeight="1" x14ac:dyDescent="0.2">
      <c r="A4" s="320"/>
      <c r="B4" s="320"/>
      <c r="C4" s="5" t="s">
        <v>1</v>
      </c>
      <c r="D4" s="1" t="s">
        <v>10</v>
      </c>
      <c r="E4" s="1" t="s">
        <v>3</v>
      </c>
      <c r="F4" s="1" t="s">
        <v>4</v>
      </c>
      <c r="G4" s="1" t="s">
        <v>10</v>
      </c>
      <c r="H4" s="1" t="s">
        <v>3</v>
      </c>
      <c r="I4" s="1" t="s">
        <v>4</v>
      </c>
    </row>
    <row r="5" spans="1:9" s="9" customFormat="1" ht="15" customHeight="1" x14ac:dyDescent="0.2">
      <c r="A5" s="20">
        <f>別紙３!A6</f>
        <v>46113</v>
      </c>
      <c r="B5" s="21" t="str">
        <f>別紙３!B6</f>
        <v>水</v>
      </c>
      <c r="C5" s="57">
        <f>IF(ISERROR(別紙３!C6),"0",別紙３!C6)</f>
        <v>0</v>
      </c>
      <c r="D5" s="61" t="str">
        <f>IF(ISERROR(別紙３!D6),"0",別紙３!D6)</f>
        <v/>
      </c>
      <c r="E5" s="61" t="str">
        <f>IF(ISERROR(別紙３!E6),"0",別紙３!E6)</f>
        <v/>
      </c>
      <c r="F5" s="67" t="str">
        <f>IF(ISERROR(別紙３!F6),"0",別紙３!F6)</f>
        <v/>
      </c>
      <c r="G5" s="61">
        <f>IF(ISERROR(別紙３!G6),"0",別紙３!G6)</f>
        <v>0</v>
      </c>
      <c r="H5" s="61">
        <f>IF(ISERROR(別紙３!H6),"0",別紙３!H6)</f>
        <v>0</v>
      </c>
      <c r="I5" s="67">
        <f>IF(ISERROR(別紙３!I6),"0",別紙３!I6)</f>
        <v>0</v>
      </c>
    </row>
    <row r="6" spans="1:9" s="9" customFormat="1" ht="15" customHeight="1" x14ac:dyDescent="0.2">
      <c r="A6" s="20">
        <f>別紙３!A7</f>
        <v>46114</v>
      </c>
      <c r="B6" s="21" t="str">
        <f>別紙３!B7</f>
        <v>木</v>
      </c>
      <c r="C6" s="57">
        <f>IF(ISERROR(別紙３!C7),"0",別紙３!C7)</f>
        <v>0</v>
      </c>
      <c r="D6" s="61" t="str">
        <f>IF(ISERROR(別紙３!D7),"0",別紙３!D7)</f>
        <v/>
      </c>
      <c r="E6" s="61" t="str">
        <f>IF(ISERROR(別紙３!E7),"0",別紙３!E7)</f>
        <v/>
      </c>
      <c r="F6" s="67" t="str">
        <f>IF(ISERROR(別紙３!F7),"0",別紙３!F7)</f>
        <v/>
      </c>
      <c r="G6" s="61">
        <f>IF(ISERROR(別紙３!G7),"0",別紙３!G7)</f>
        <v>0</v>
      </c>
      <c r="H6" s="61">
        <f>IF(ISERROR(別紙３!H7),"0",別紙３!H7)</f>
        <v>0</v>
      </c>
      <c r="I6" s="67">
        <f>IF(ISERROR(別紙３!I7),"0",別紙３!I7)</f>
        <v>0</v>
      </c>
    </row>
    <row r="7" spans="1:9" s="9" customFormat="1" ht="15" customHeight="1" x14ac:dyDescent="0.2">
      <c r="A7" s="20">
        <f>別紙３!A8</f>
        <v>46115</v>
      </c>
      <c r="B7" s="21" t="str">
        <f>別紙３!B8</f>
        <v>金</v>
      </c>
      <c r="C7" s="57">
        <f>IF(ISERROR(別紙３!C8),"0",別紙３!C8)</f>
        <v>0</v>
      </c>
      <c r="D7" s="61" t="str">
        <f>IF(ISERROR(別紙３!D8),"0",別紙３!D8)</f>
        <v/>
      </c>
      <c r="E7" s="61" t="str">
        <f>IF(ISERROR(別紙３!E8),"0",別紙３!E8)</f>
        <v/>
      </c>
      <c r="F7" s="67" t="str">
        <f>IF(ISERROR(別紙３!F8),"0",別紙３!F8)</f>
        <v/>
      </c>
      <c r="G7" s="61">
        <f>IF(ISERROR(別紙３!G8),"0",別紙３!G8)</f>
        <v>0</v>
      </c>
      <c r="H7" s="61">
        <f>IF(ISERROR(別紙３!H8),"0",別紙３!H8)</f>
        <v>0</v>
      </c>
      <c r="I7" s="67">
        <f>IF(ISERROR(別紙３!I8),"0",別紙３!I8)</f>
        <v>0</v>
      </c>
    </row>
    <row r="8" spans="1:9" s="9" customFormat="1" ht="15" customHeight="1" x14ac:dyDescent="0.2">
      <c r="A8" s="20">
        <f>別紙３!A9</f>
        <v>46116</v>
      </c>
      <c r="B8" s="21" t="str">
        <f>別紙３!B9</f>
        <v>土</v>
      </c>
      <c r="C8" s="57">
        <f>IF(ISERROR(別紙３!C9),"0",別紙３!C9)</f>
        <v>0</v>
      </c>
      <c r="D8" s="61" t="str">
        <f>IF(ISERROR(別紙３!D9),"0",別紙３!D9)</f>
        <v/>
      </c>
      <c r="E8" s="61" t="str">
        <f>IF(ISERROR(別紙３!E9),"0",別紙３!E9)</f>
        <v/>
      </c>
      <c r="F8" s="67" t="str">
        <f>IF(ISERROR(別紙３!F9),"0",別紙３!F9)</f>
        <v/>
      </c>
      <c r="G8" s="61">
        <f>IF(ISERROR(別紙３!G9),"0",別紙３!G9)</f>
        <v>0</v>
      </c>
      <c r="H8" s="61">
        <f>IF(ISERROR(別紙３!H9),"0",別紙３!H9)</f>
        <v>0</v>
      </c>
      <c r="I8" s="67">
        <f>IF(ISERROR(別紙３!I9),"0",別紙３!I9)</f>
        <v>0</v>
      </c>
    </row>
    <row r="9" spans="1:9" s="9" customFormat="1" ht="15" customHeight="1" x14ac:dyDescent="0.2">
      <c r="A9" s="20">
        <f>別紙３!A10</f>
        <v>46117</v>
      </c>
      <c r="B9" s="21" t="str">
        <f>別紙３!B10</f>
        <v>日</v>
      </c>
      <c r="C9" s="57">
        <f>IF(ISERROR(別紙３!C10),"0",別紙３!C10)</f>
        <v>0</v>
      </c>
      <c r="D9" s="61" t="str">
        <f>IF(ISERROR(別紙３!D10),"0",別紙３!D10)</f>
        <v/>
      </c>
      <c r="E9" s="61" t="str">
        <f>IF(ISERROR(別紙３!E10),"0",別紙３!E10)</f>
        <v/>
      </c>
      <c r="F9" s="67" t="str">
        <f>IF(ISERROR(別紙３!F10),"0",別紙３!F10)</f>
        <v/>
      </c>
      <c r="G9" s="61">
        <f>IF(ISERROR(別紙３!G10),"0",別紙３!G10)</f>
        <v>0</v>
      </c>
      <c r="H9" s="61">
        <f>IF(ISERROR(別紙３!H10),"0",別紙３!H10)</f>
        <v>0</v>
      </c>
      <c r="I9" s="67">
        <f>IF(ISERROR(別紙３!I10),"0",別紙３!I10)</f>
        <v>0</v>
      </c>
    </row>
    <row r="10" spans="1:9" s="9" customFormat="1" ht="15" customHeight="1" x14ac:dyDescent="0.2">
      <c r="A10" s="20">
        <f>別紙３!A11</f>
        <v>46118</v>
      </c>
      <c r="B10" s="21" t="str">
        <f>別紙３!B11</f>
        <v>月</v>
      </c>
      <c r="C10" s="57">
        <f>IF(ISERROR(別紙３!C11),"0",別紙３!C11)</f>
        <v>0</v>
      </c>
      <c r="D10" s="61" t="str">
        <f>IF(ISERROR(別紙３!D11),"0",別紙３!D11)</f>
        <v/>
      </c>
      <c r="E10" s="61" t="str">
        <f>IF(ISERROR(別紙３!E11),"0",別紙３!E11)</f>
        <v/>
      </c>
      <c r="F10" s="67" t="str">
        <f>IF(ISERROR(別紙３!F11),"0",別紙３!F11)</f>
        <v/>
      </c>
      <c r="G10" s="61">
        <f>IF(ISERROR(別紙３!G11),"0",別紙３!G11)</f>
        <v>0</v>
      </c>
      <c r="H10" s="61">
        <f>IF(ISERROR(別紙３!H11),"0",別紙３!H11)</f>
        <v>0</v>
      </c>
      <c r="I10" s="67">
        <f>IF(ISERROR(別紙３!I11),"0",別紙３!I11)</f>
        <v>0</v>
      </c>
    </row>
    <row r="11" spans="1:9" s="9" customFormat="1" ht="15" customHeight="1" x14ac:dyDescent="0.2">
      <c r="A11" s="20">
        <f>別紙３!A12</f>
        <v>46119</v>
      </c>
      <c r="B11" s="21" t="str">
        <f>別紙３!B12</f>
        <v>火</v>
      </c>
      <c r="C11" s="57">
        <f>IF(ISERROR(別紙３!C12),"0",別紙３!C12)</f>
        <v>0</v>
      </c>
      <c r="D11" s="61" t="str">
        <f>IF(ISERROR(別紙３!D12),"0",別紙３!D12)</f>
        <v/>
      </c>
      <c r="E11" s="61" t="str">
        <f>IF(ISERROR(別紙３!E12),"0",別紙３!E12)</f>
        <v/>
      </c>
      <c r="F11" s="67" t="str">
        <f>IF(ISERROR(別紙３!F12),"0",別紙３!F12)</f>
        <v/>
      </c>
      <c r="G11" s="61">
        <f>IF(ISERROR(別紙３!G12),"0",別紙３!G12)</f>
        <v>0</v>
      </c>
      <c r="H11" s="61">
        <f>IF(ISERROR(別紙３!H12),"0",別紙３!H12)</f>
        <v>0</v>
      </c>
      <c r="I11" s="67">
        <f>IF(ISERROR(別紙３!I12),"0",別紙３!I12)</f>
        <v>0</v>
      </c>
    </row>
    <row r="12" spans="1:9" s="9" customFormat="1" ht="15" customHeight="1" x14ac:dyDescent="0.2">
      <c r="A12" s="20">
        <f>別紙３!A13</f>
        <v>46120</v>
      </c>
      <c r="B12" s="21" t="str">
        <f>別紙３!B13</f>
        <v>水</v>
      </c>
      <c r="C12" s="57">
        <f>IF(ISERROR(別紙３!C13),"0",別紙３!C13)</f>
        <v>0</v>
      </c>
      <c r="D12" s="61" t="str">
        <f>IF(ISERROR(別紙３!D13),"0",別紙３!D13)</f>
        <v/>
      </c>
      <c r="E12" s="61" t="str">
        <f>IF(ISERROR(別紙３!E13),"0",別紙３!E13)</f>
        <v/>
      </c>
      <c r="F12" s="67" t="str">
        <f>IF(ISERROR(別紙３!F13),"0",別紙３!F13)</f>
        <v/>
      </c>
      <c r="G12" s="61">
        <f>IF(ISERROR(別紙３!G13),"0",別紙３!G13)</f>
        <v>0</v>
      </c>
      <c r="H12" s="61">
        <f>IF(ISERROR(別紙３!H13),"0",別紙３!H13)</f>
        <v>0</v>
      </c>
      <c r="I12" s="67">
        <f>IF(ISERROR(別紙３!I13),"0",別紙３!I13)</f>
        <v>0</v>
      </c>
    </row>
    <row r="13" spans="1:9" s="9" customFormat="1" ht="15" customHeight="1" x14ac:dyDescent="0.2">
      <c r="A13" s="20">
        <f>別紙３!A14</f>
        <v>46121</v>
      </c>
      <c r="B13" s="21" t="str">
        <f>別紙３!B14</f>
        <v>木</v>
      </c>
      <c r="C13" s="57">
        <f>IF(ISERROR(別紙３!C14),"0",別紙３!C14)</f>
        <v>0</v>
      </c>
      <c r="D13" s="61" t="str">
        <f>IF(ISERROR(別紙３!D14),"0",別紙３!D14)</f>
        <v/>
      </c>
      <c r="E13" s="61" t="str">
        <f>IF(ISERROR(別紙３!E14),"0",別紙３!E14)</f>
        <v/>
      </c>
      <c r="F13" s="67" t="str">
        <f>IF(ISERROR(別紙３!F14),"0",別紙３!F14)</f>
        <v/>
      </c>
      <c r="G13" s="61">
        <f>IF(ISERROR(別紙３!G14),"0",別紙３!G14)</f>
        <v>0</v>
      </c>
      <c r="H13" s="61">
        <f>IF(ISERROR(別紙３!H14),"0",別紙３!H14)</f>
        <v>0</v>
      </c>
      <c r="I13" s="67">
        <f>IF(ISERROR(別紙３!I14),"0",別紙３!I14)</f>
        <v>0</v>
      </c>
    </row>
    <row r="14" spans="1:9" s="9" customFormat="1" ht="15" customHeight="1" x14ac:dyDescent="0.2">
      <c r="A14" s="20">
        <f>別紙３!A15</f>
        <v>46122</v>
      </c>
      <c r="B14" s="21" t="str">
        <f>別紙３!B15</f>
        <v>金</v>
      </c>
      <c r="C14" s="57">
        <f>IF(ISERROR(別紙３!C15),"0",別紙３!C15)</f>
        <v>0</v>
      </c>
      <c r="D14" s="61" t="str">
        <f>IF(ISERROR(別紙３!D15),"0",別紙３!D15)</f>
        <v/>
      </c>
      <c r="E14" s="61" t="str">
        <f>IF(ISERROR(別紙３!E15),"0",別紙３!E15)</f>
        <v/>
      </c>
      <c r="F14" s="67" t="str">
        <f>IF(ISERROR(別紙３!F15),"0",別紙３!F15)</f>
        <v/>
      </c>
      <c r="G14" s="61">
        <f>IF(ISERROR(別紙３!G15),"0",別紙３!G15)</f>
        <v>0</v>
      </c>
      <c r="H14" s="61">
        <f>IF(ISERROR(別紙３!H15),"0",別紙３!H15)</f>
        <v>0</v>
      </c>
      <c r="I14" s="67">
        <f>IF(ISERROR(別紙３!I15),"0",別紙３!I15)</f>
        <v>0</v>
      </c>
    </row>
    <row r="15" spans="1:9" s="9" customFormat="1" ht="15" customHeight="1" x14ac:dyDescent="0.2">
      <c r="A15" s="20">
        <f>別紙３!A16</f>
        <v>46123</v>
      </c>
      <c r="B15" s="21" t="str">
        <f>別紙３!B16</f>
        <v>土</v>
      </c>
      <c r="C15" s="57">
        <f>IF(ISERROR(別紙３!C16),"0",別紙３!C16)</f>
        <v>0</v>
      </c>
      <c r="D15" s="61" t="str">
        <f>IF(ISERROR(別紙３!D16),"0",別紙３!D16)</f>
        <v/>
      </c>
      <c r="E15" s="61" t="str">
        <f>IF(ISERROR(別紙３!E16),"0",別紙３!E16)</f>
        <v/>
      </c>
      <c r="F15" s="67" t="str">
        <f>IF(ISERROR(別紙３!F16),"0",別紙３!F16)</f>
        <v/>
      </c>
      <c r="G15" s="61">
        <f>IF(ISERROR(別紙３!G16),"0",別紙３!G16)</f>
        <v>0</v>
      </c>
      <c r="H15" s="61">
        <f>IF(ISERROR(別紙３!H16),"0",別紙３!H16)</f>
        <v>0</v>
      </c>
      <c r="I15" s="67">
        <f>IF(ISERROR(別紙３!I16),"0",別紙３!I16)</f>
        <v>0</v>
      </c>
    </row>
    <row r="16" spans="1:9" s="9" customFormat="1" ht="15" customHeight="1" x14ac:dyDescent="0.2">
      <c r="A16" s="20">
        <f>別紙３!A17</f>
        <v>46124</v>
      </c>
      <c r="B16" s="21" t="str">
        <f>別紙３!B17</f>
        <v>日</v>
      </c>
      <c r="C16" s="57">
        <f>IF(ISERROR(別紙３!C17),"0",別紙３!C17)</f>
        <v>0</v>
      </c>
      <c r="D16" s="61" t="str">
        <f>IF(ISERROR(別紙３!D17),"0",別紙３!D17)</f>
        <v/>
      </c>
      <c r="E16" s="61" t="str">
        <f>IF(ISERROR(別紙３!E17),"0",別紙３!E17)</f>
        <v/>
      </c>
      <c r="F16" s="67" t="str">
        <f>IF(ISERROR(別紙３!F17),"0",別紙３!F17)</f>
        <v/>
      </c>
      <c r="G16" s="61">
        <f>IF(ISERROR(別紙３!G17),"0",別紙３!G17)</f>
        <v>0</v>
      </c>
      <c r="H16" s="61">
        <f>IF(ISERROR(別紙３!H17),"0",別紙３!H17)</f>
        <v>0</v>
      </c>
      <c r="I16" s="67">
        <f>IF(ISERROR(別紙３!I17),"0",別紙３!I17)</f>
        <v>0</v>
      </c>
    </row>
    <row r="17" spans="1:9" s="9" customFormat="1" ht="15" customHeight="1" x14ac:dyDescent="0.2">
      <c r="A17" s="20">
        <f>別紙３!A18</f>
        <v>46125</v>
      </c>
      <c r="B17" s="21" t="str">
        <f>別紙３!B18</f>
        <v>月</v>
      </c>
      <c r="C17" s="57">
        <f>IF(ISERROR(別紙３!C18),"0",別紙３!C18)</f>
        <v>0</v>
      </c>
      <c r="D17" s="61" t="str">
        <f>IF(ISERROR(別紙３!D18),"0",別紙３!D18)</f>
        <v/>
      </c>
      <c r="E17" s="61" t="str">
        <f>IF(ISERROR(別紙３!E18),"0",別紙３!E18)</f>
        <v/>
      </c>
      <c r="F17" s="67" t="str">
        <f>IF(ISERROR(別紙３!F18),"0",別紙３!F18)</f>
        <v/>
      </c>
      <c r="G17" s="61">
        <f>IF(ISERROR(別紙３!G18),"0",別紙３!G18)</f>
        <v>0</v>
      </c>
      <c r="H17" s="61">
        <f>IF(ISERROR(別紙３!H18),"0",別紙３!H18)</f>
        <v>0</v>
      </c>
      <c r="I17" s="67">
        <f>IF(ISERROR(別紙３!I18),"0",別紙３!I18)</f>
        <v>0</v>
      </c>
    </row>
    <row r="18" spans="1:9" s="9" customFormat="1" ht="15" customHeight="1" x14ac:dyDescent="0.2">
      <c r="A18" s="20">
        <f>別紙３!A19</f>
        <v>46126</v>
      </c>
      <c r="B18" s="21" t="str">
        <f>別紙３!B19</f>
        <v>火</v>
      </c>
      <c r="C18" s="57">
        <f>IF(ISERROR(別紙３!C19),"0",別紙３!C19)</f>
        <v>0</v>
      </c>
      <c r="D18" s="61" t="str">
        <f>IF(ISERROR(別紙３!D19),"0",別紙３!D19)</f>
        <v/>
      </c>
      <c r="E18" s="61" t="str">
        <f>IF(ISERROR(別紙３!E19),"0",別紙３!E19)</f>
        <v/>
      </c>
      <c r="F18" s="67" t="str">
        <f>IF(ISERROR(別紙３!F19),"0",別紙３!F19)</f>
        <v/>
      </c>
      <c r="G18" s="61">
        <f>IF(ISERROR(別紙３!G19),"0",別紙３!G19)</f>
        <v>0</v>
      </c>
      <c r="H18" s="61">
        <f>IF(ISERROR(別紙３!H19),"0",別紙３!H19)</f>
        <v>0</v>
      </c>
      <c r="I18" s="67">
        <f>IF(ISERROR(別紙３!I19),"0",別紙３!I19)</f>
        <v>0</v>
      </c>
    </row>
    <row r="19" spans="1:9" s="9" customFormat="1" ht="15" customHeight="1" x14ac:dyDescent="0.2">
      <c r="A19" s="20">
        <f>別紙３!A20</f>
        <v>46127</v>
      </c>
      <c r="B19" s="21" t="str">
        <f>別紙３!B20</f>
        <v>水</v>
      </c>
      <c r="C19" s="57">
        <f>IF(ISERROR(別紙３!C20),"0",別紙３!C20)</f>
        <v>0</v>
      </c>
      <c r="D19" s="61" t="str">
        <f>IF(ISERROR(別紙３!D20),"0",別紙３!D20)</f>
        <v/>
      </c>
      <c r="E19" s="61" t="str">
        <f>IF(ISERROR(別紙３!E20),"0",別紙３!E20)</f>
        <v/>
      </c>
      <c r="F19" s="67" t="str">
        <f>IF(ISERROR(別紙３!F20),"0",別紙３!F20)</f>
        <v/>
      </c>
      <c r="G19" s="61">
        <f>IF(ISERROR(別紙３!G20),"0",別紙３!G20)</f>
        <v>0</v>
      </c>
      <c r="H19" s="61">
        <f>IF(ISERROR(別紙３!H20),"0",別紙３!H20)</f>
        <v>0</v>
      </c>
      <c r="I19" s="67">
        <f>IF(ISERROR(別紙３!I20),"0",別紙３!I20)</f>
        <v>0</v>
      </c>
    </row>
    <row r="20" spans="1:9" s="9" customFormat="1" ht="15" customHeight="1" x14ac:dyDescent="0.2">
      <c r="A20" s="20">
        <f>別紙３!A21</f>
        <v>46128</v>
      </c>
      <c r="B20" s="21" t="str">
        <f>別紙３!B21</f>
        <v>木</v>
      </c>
      <c r="C20" s="57">
        <f>IF(ISERROR(別紙３!C21),"0",別紙３!C21)</f>
        <v>0</v>
      </c>
      <c r="D20" s="61" t="str">
        <f>IF(ISERROR(別紙３!D21),"0",別紙３!D21)</f>
        <v/>
      </c>
      <c r="E20" s="61" t="str">
        <f>IF(ISERROR(別紙３!E21),"0",別紙３!E21)</f>
        <v/>
      </c>
      <c r="F20" s="67" t="str">
        <f>IF(ISERROR(別紙３!F21),"0",別紙３!F21)</f>
        <v/>
      </c>
      <c r="G20" s="61">
        <f>IF(ISERROR(別紙３!G21),"0",別紙３!G21)</f>
        <v>0</v>
      </c>
      <c r="H20" s="61">
        <f>IF(ISERROR(別紙３!H21),"0",別紙３!H21)</f>
        <v>0</v>
      </c>
      <c r="I20" s="67">
        <f>IF(ISERROR(別紙３!I21),"0",別紙３!I21)</f>
        <v>0</v>
      </c>
    </row>
    <row r="21" spans="1:9" s="9" customFormat="1" ht="15" customHeight="1" x14ac:dyDescent="0.2">
      <c r="A21" s="20">
        <f>別紙３!A22</f>
        <v>46129</v>
      </c>
      <c r="B21" s="21" t="str">
        <f>別紙３!B22</f>
        <v>金</v>
      </c>
      <c r="C21" s="57">
        <f>IF(ISERROR(別紙３!C22),"0",別紙３!C22)</f>
        <v>0</v>
      </c>
      <c r="D21" s="61" t="str">
        <f>IF(ISERROR(別紙３!D22),"0",別紙３!D22)</f>
        <v/>
      </c>
      <c r="E21" s="61" t="str">
        <f>IF(ISERROR(別紙３!E22),"0",別紙３!E22)</f>
        <v/>
      </c>
      <c r="F21" s="67" t="str">
        <f>IF(ISERROR(別紙３!F22),"0",別紙３!F22)</f>
        <v/>
      </c>
      <c r="G21" s="61">
        <f>IF(ISERROR(別紙３!G22),"0",別紙３!G22)</f>
        <v>0</v>
      </c>
      <c r="H21" s="61">
        <f>IF(ISERROR(別紙３!H22),"0",別紙３!H22)</f>
        <v>0</v>
      </c>
      <c r="I21" s="67">
        <f>IF(ISERROR(別紙３!I22),"0",別紙３!I22)</f>
        <v>0</v>
      </c>
    </row>
    <row r="22" spans="1:9" s="9" customFormat="1" ht="15" customHeight="1" x14ac:dyDescent="0.2">
      <c r="A22" s="20">
        <f>別紙３!A23</f>
        <v>46130</v>
      </c>
      <c r="B22" s="21" t="str">
        <f>別紙３!B23</f>
        <v>土</v>
      </c>
      <c r="C22" s="57">
        <f>IF(ISERROR(別紙３!C23),"0",別紙３!C23)</f>
        <v>0</v>
      </c>
      <c r="D22" s="61" t="str">
        <f>IF(ISERROR(別紙３!D23),"0",別紙３!D23)</f>
        <v/>
      </c>
      <c r="E22" s="61" t="str">
        <f>IF(ISERROR(別紙３!E23),"0",別紙３!E23)</f>
        <v/>
      </c>
      <c r="F22" s="67" t="str">
        <f>IF(ISERROR(別紙３!F23),"0",別紙３!F23)</f>
        <v/>
      </c>
      <c r="G22" s="61">
        <f>IF(ISERROR(別紙３!G23),"0",別紙３!G23)</f>
        <v>0</v>
      </c>
      <c r="H22" s="61">
        <f>IF(ISERROR(別紙３!H23),"0",別紙３!H23)</f>
        <v>0</v>
      </c>
      <c r="I22" s="67">
        <f>IF(ISERROR(別紙３!I23),"0",別紙３!I23)</f>
        <v>0</v>
      </c>
    </row>
    <row r="23" spans="1:9" s="9" customFormat="1" ht="15" customHeight="1" x14ac:dyDescent="0.2">
      <c r="A23" s="20">
        <f>別紙３!A24</f>
        <v>46131</v>
      </c>
      <c r="B23" s="21" t="str">
        <f>別紙３!B24</f>
        <v>日</v>
      </c>
      <c r="C23" s="57">
        <f>IF(ISERROR(別紙３!C24),"0",別紙３!C24)</f>
        <v>0</v>
      </c>
      <c r="D23" s="61" t="str">
        <f>IF(ISERROR(別紙３!D24),"0",別紙３!D24)</f>
        <v/>
      </c>
      <c r="E23" s="61" t="str">
        <f>IF(ISERROR(別紙３!E24),"0",別紙３!E24)</f>
        <v/>
      </c>
      <c r="F23" s="67" t="str">
        <f>IF(ISERROR(別紙３!F24),"0",別紙３!F24)</f>
        <v/>
      </c>
      <c r="G23" s="61">
        <f>IF(ISERROR(別紙３!G24),"0",別紙３!G24)</f>
        <v>0</v>
      </c>
      <c r="H23" s="61">
        <f>IF(ISERROR(別紙３!H24),"0",別紙３!H24)</f>
        <v>0</v>
      </c>
      <c r="I23" s="67">
        <f>IF(ISERROR(別紙３!I24),"0",別紙３!I24)</f>
        <v>0</v>
      </c>
    </row>
    <row r="24" spans="1:9" s="9" customFormat="1" ht="15" customHeight="1" x14ac:dyDescent="0.2">
      <c r="A24" s="20">
        <f>別紙３!A25</f>
        <v>46132</v>
      </c>
      <c r="B24" s="21" t="str">
        <f>別紙３!B25</f>
        <v>月</v>
      </c>
      <c r="C24" s="57">
        <f>IF(ISERROR(別紙３!C25),"0",別紙３!C25)</f>
        <v>0</v>
      </c>
      <c r="D24" s="61" t="str">
        <f>IF(ISERROR(別紙３!D25),"0",別紙３!D25)</f>
        <v/>
      </c>
      <c r="E24" s="61" t="str">
        <f>IF(ISERROR(別紙３!E25),"0",別紙３!E25)</f>
        <v/>
      </c>
      <c r="F24" s="67" t="str">
        <f>IF(ISERROR(別紙３!F25),"0",別紙３!F25)</f>
        <v/>
      </c>
      <c r="G24" s="61">
        <f>IF(ISERROR(別紙３!G25),"0",別紙３!G25)</f>
        <v>0</v>
      </c>
      <c r="H24" s="61">
        <f>IF(ISERROR(別紙３!H25),"0",別紙３!H25)</f>
        <v>0</v>
      </c>
      <c r="I24" s="67">
        <f>IF(ISERROR(別紙３!I25),"0",別紙３!I25)</f>
        <v>0</v>
      </c>
    </row>
    <row r="25" spans="1:9" s="9" customFormat="1" ht="15" customHeight="1" x14ac:dyDescent="0.2">
      <c r="A25" s="20">
        <f>別紙３!A26</f>
        <v>46133</v>
      </c>
      <c r="B25" s="21" t="str">
        <f>別紙３!B26</f>
        <v>火</v>
      </c>
      <c r="C25" s="57">
        <f>IF(ISERROR(別紙３!C26),"0",別紙３!C26)</f>
        <v>0</v>
      </c>
      <c r="D25" s="61" t="str">
        <f>IF(ISERROR(別紙３!D26),"0",別紙３!D26)</f>
        <v/>
      </c>
      <c r="E25" s="61" t="str">
        <f>IF(ISERROR(別紙３!E26),"0",別紙３!E26)</f>
        <v/>
      </c>
      <c r="F25" s="67" t="str">
        <f>IF(ISERROR(別紙３!F26),"0",別紙３!F26)</f>
        <v/>
      </c>
      <c r="G25" s="61">
        <f>IF(ISERROR(別紙３!G26),"0",別紙３!G26)</f>
        <v>0</v>
      </c>
      <c r="H25" s="61">
        <f>IF(ISERROR(別紙３!H26),"0",別紙３!H26)</f>
        <v>0</v>
      </c>
      <c r="I25" s="67">
        <f>IF(ISERROR(別紙３!I26),"0",別紙３!I26)</f>
        <v>0</v>
      </c>
    </row>
    <row r="26" spans="1:9" s="9" customFormat="1" ht="15" customHeight="1" x14ac:dyDescent="0.2">
      <c r="A26" s="20">
        <f>別紙３!A27</f>
        <v>46134</v>
      </c>
      <c r="B26" s="21" t="str">
        <f>別紙３!B27</f>
        <v>水</v>
      </c>
      <c r="C26" s="57">
        <f>IF(ISERROR(別紙３!C27),"0",別紙３!C27)</f>
        <v>0</v>
      </c>
      <c r="D26" s="61" t="str">
        <f>IF(ISERROR(別紙３!D27),"0",別紙３!D27)</f>
        <v/>
      </c>
      <c r="E26" s="61" t="str">
        <f>IF(ISERROR(別紙３!E27),"0",別紙３!E27)</f>
        <v/>
      </c>
      <c r="F26" s="67" t="str">
        <f>IF(ISERROR(別紙３!F27),"0",別紙３!F27)</f>
        <v/>
      </c>
      <c r="G26" s="61">
        <f>IF(ISERROR(別紙３!G27),"0",別紙３!G27)</f>
        <v>0</v>
      </c>
      <c r="H26" s="61">
        <f>IF(ISERROR(別紙３!H27),"0",別紙３!H27)</f>
        <v>0</v>
      </c>
      <c r="I26" s="67">
        <f>IF(ISERROR(別紙３!I27),"0",別紙３!I27)</f>
        <v>0</v>
      </c>
    </row>
    <row r="27" spans="1:9" s="9" customFormat="1" ht="15" customHeight="1" x14ac:dyDescent="0.2">
      <c r="A27" s="20">
        <f>別紙３!A28</f>
        <v>46135</v>
      </c>
      <c r="B27" s="21" t="str">
        <f>別紙３!B28</f>
        <v>木</v>
      </c>
      <c r="C27" s="57">
        <f>IF(ISERROR(別紙３!C28),"0",別紙３!C28)</f>
        <v>0</v>
      </c>
      <c r="D27" s="61" t="str">
        <f>IF(ISERROR(別紙３!D28),"0",別紙３!D28)</f>
        <v/>
      </c>
      <c r="E27" s="61" t="str">
        <f>IF(ISERROR(別紙３!E28),"0",別紙３!E28)</f>
        <v/>
      </c>
      <c r="F27" s="67" t="str">
        <f>IF(ISERROR(別紙３!F28),"0",別紙３!F28)</f>
        <v/>
      </c>
      <c r="G27" s="61">
        <f>IF(ISERROR(別紙３!G28),"0",別紙３!G28)</f>
        <v>0</v>
      </c>
      <c r="H27" s="61">
        <f>IF(ISERROR(別紙３!H28),"0",別紙３!H28)</f>
        <v>0</v>
      </c>
      <c r="I27" s="67">
        <f>IF(ISERROR(別紙３!I28),"0",別紙３!I28)</f>
        <v>0</v>
      </c>
    </row>
    <row r="28" spans="1:9" s="9" customFormat="1" ht="15" customHeight="1" x14ac:dyDescent="0.2">
      <c r="A28" s="20">
        <f>別紙３!A29</f>
        <v>46136</v>
      </c>
      <c r="B28" s="21" t="str">
        <f>別紙３!B29</f>
        <v>金</v>
      </c>
      <c r="C28" s="57">
        <f>IF(ISERROR(別紙３!C29),"0",別紙３!C29)</f>
        <v>0</v>
      </c>
      <c r="D28" s="61" t="str">
        <f>IF(ISERROR(別紙３!D29),"0",別紙３!D29)</f>
        <v/>
      </c>
      <c r="E28" s="61" t="str">
        <f>IF(ISERROR(別紙３!E29),"0",別紙３!E29)</f>
        <v/>
      </c>
      <c r="F28" s="67" t="str">
        <f>IF(ISERROR(別紙３!F29),"0",別紙３!F29)</f>
        <v/>
      </c>
      <c r="G28" s="61">
        <f>IF(ISERROR(別紙３!G29),"0",別紙３!G29)</f>
        <v>0</v>
      </c>
      <c r="H28" s="61">
        <f>IF(ISERROR(別紙３!H29),"0",別紙３!H29)</f>
        <v>0</v>
      </c>
      <c r="I28" s="67">
        <f>IF(ISERROR(別紙３!I29),"0",別紙３!I29)</f>
        <v>0</v>
      </c>
    </row>
    <row r="29" spans="1:9" s="9" customFormat="1" ht="15" customHeight="1" x14ac:dyDescent="0.2">
      <c r="A29" s="20">
        <f>別紙３!A30</f>
        <v>46137</v>
      </c>
      <c r="B29" s="21" t="str">
        <f>別紙３!B30</f>
        <v>土</v>
      </c>
      <c r="C29" s="57">
        <f>IF(ISERROR(別紙３!C30),"0",別紙３!C30)</f>
        <v>0</v>
      </c>
      <c r="D29" s="61" t="str">
        <f>IF(ISERROR(別紙３!D30),"0",別紙３!D30)</f>
        <v/>
      </c>
      <c r="E29" s="61" t="str">
        <f>IF(ISERROR(別紙３!E30),"0",別紙３!E30)</f>
        <v/>
      </c>
      <c r="F29" s="67" t="str">
        <f>IF(ISERROR(別紙３!F30),"0",別紙３!F30)</f>
        <v/>
      </c>
      <c r="G29" s="61">
        <f>IF(ISERROR(別紙３!G30),"0",別紙３!G30)</f>
        <v>0</v>
      </c>
      <c r="H29" s="61">
        <f>IF(ISERROR(別紙３!H30),"0",別紙３!H30)</f>
        <v>0</v>
      </c>
      <c r="I29" s="67">
        <f>IF(ISERROR(別紙３!I30),"0",別紙３!I30)</f>
        <v>0</v>
      </c>
    </row>
    <row r="30" spans="1:9" s="9" customFormat="1" ht="15" customHeight="1" x14ac:dyDescent="0.2">
      <c r="A30" s="20">
        <f>別紙３!A31</f>
        <v>46138</v>
      </c>
      <c r="B30" s="21" t="str">
        <f>別紙３!B31</f>
        <v>日</v>
      </c>
      <c r="C30" s="57">
        <f>IF(ISERROR(別紙３!C31),"0",別紙３!C31)</f>
        <v>0</v>
      </c>
      <c r="D30" s="61" t="str">
        <f>IF(ISERROR(別紙３!D31),"0",別紙３!D31)</f>
        <v/>
      </c>
      <c r="E30" s="61" t="str">
        <f>IF(ISERROR(別紙３!E31),"0",別紙３!E31)</f>
        <v/>
      </c>
      <c r="F30" s="67" t="str">
        <f>IF(ISERROR(別紙３!F31),"0",別紙３!F31)</f>
        <v/>
      </c>
      <c r="G30" s="61">
        <f>IF(ISERROR(別紙３!G31),"0",別紙３!G31)</f>
        <v>0</v>
      </c>
      <c r="H30" s="61">
        <f>IF(ISERROR(別紙３!H31),"0",別紙３!H31)</f>
        <v>0</v>
      </c>
      <c r="I30" s="67">
        <f>IF(ISERROR(別紙３!I31),"0",別紙３!I31)</f>
        <v>0</v>
      </c>
    </row>
    <row r="31" spans="1:9" s="9" customFormat="1" ht="15" customHeight="1" x14ac:dyDescent="0.2">
      <c r="A31" s="20">
        <f>別紙３!A32</f>
        <v>46139</v>
      </c>
      <c r="B31" s="21" t="str">
        <f>別紙３!B32</f>
        <v>月</v>
      </c>
      <c r="C31" s="57">
        <f>IF(ISERROR(別紙３!C32),"0",別紙３!C32)</f>
        <v>0</v>
      </c>
      <c r="D31" s="61" t="str">
        <f>IF(ISERROR(別紙３!D32),"0",別紙３!D32)</f>
        <v/>
      </c>
      <c r="E31" s="61" t="str">
        <f>IF(ISERROR(別紙３!E32),"0",別紙３!E32)</f>
        <v/>
      </c>
      <c r="F31" s="67" t="str">
        <f>IF(ISERROR(別紙３!F32),"0",別紙３!F32)</f>
        <v/>
      </c>
      <c r="G31" s="61">
        <f>IF(ISERROR(別紙３!G32),"0",別紙３!G32)</f>
        <v>0</v>
      </c>
      <c r="H31" s="61">
        <f>IF(ISERROR(別紙３!H32),"0",別紙３!H32)</f>
        <v>0</v>
      </c>
      <c r="I31" s="67">
        <f>IF(ISERROR(別紙３!I32),"0",別紙３!I32)</f>
        <v>0</v>
      </c>
    </row>
    <row r="32" spans="1:9" s="9" customFormat="1" ht="15" customHeight="1" x14ac:dyDescent="0.2">
      <c r="A32" s="20">
        <f>別紙３!A33</f>
        <v>46140</v>
      </c>
      <c r="B32" s="21" t="str">
        <f>別紙３!B33</f>
        <v>火</v>
      </c>
      <c r="C32" s="57">
        <f>IF(ISERROR(別紙３!C33),"0",別紙３!C33)</f>
        <v>0</v>
      </c>
      <c r="D32" s="61" t="str">
        <f>IF(ISERROR(別紙３!D33),"0",別紙３!D33)</f>
        <v/>
      </c>
      <c r="E32" s="61" t="str">
        <f>IF(ISERROR(別紙３!E33),"0",別紙３!E33)</f>
        <v/>
      </c>
      <c r="F32" s="67" t="str">
        <f>IF(ISERROR(別紙３!F33),"0",別紙３!F33)</f>
        <v/>
      </c>
      <c r="G32" s="61">
        <f>IF(ISERROR(別紙３!G33),"0",別紙３!G33)</f>
        <v>0</v>
      </c>
      <c r="H32" s="61">
        <f>IF(ISERROR(別紙３!H33),"0",別紙３!H33)</f>
        <v>0</v>
      </c>
      <c r="I32" s="67">
        <f>IF(ISERROR(別紙３!I33),"0",別紙３!I33)</f>
        <v>0</v>
      </c>
    </row>
    <row r="33" spans="1:9" s="9" customFormat="1" ht="15" customHeight="1" x14ac:dyDescent="0.2">
      <c r="A33" s="20">
        <f>別紙３!A34</f>
        <v>46141</v>
      </c>
      <c r="B33" s="21" t="str">
        <f>別紙３!B34</f>
        <v>水</v>
      </c>
      <c r="C33" s="57">
        <f>IF(ISERROR(別紙３!C34),"0",別紙３!C34)</f>
        <v>0</v>
      </c>
      <c r="D33" s="61" t="str">
        <f>IF(ISERROR(別紙３!D34),"0",別紙３!D34)</f>
        <v/>
      </c>
      <c r="E33" s="61" t="str">
        <f>IF(ISERROR(別紙３!E34),"0",別紙３!E34)</f>
        <v/>
      </c>
      <c r="F33" s="67" t="str">
        <f>IF(ISERROR(別紙３!F34),"0",別紙３!F34)</f>
        <v/>
      </c>
      <c r="G33" s="61">
        <f>IF(ISERROR(別紙３!G34),"0",別紙３!G34)</f>
        <v>0</v>
      </c>
      <c r="H33" s="61">
        <f>IF(ISERROR(別紙３!H34),"0",別紙３!H34)</f>
        <v>0</v>
      </c>
      <c r="I33" s="67">
        <f>IF(ISERROR(別紙３!I34),"0",別紙３!I34)</f>
        <v>0</v>
      </c>
    </row>
    <row r="34" spans="1:9" s="9" customFormat="1" ht="15" customHeight="1" x14ac:dyDescent="0.2">
      <c r="A34" s="20">
        <f>別紙３!A35</f>
        <v>46142</v>
      </c>
      <c r="B34" s="21" t="str">
        <f>別紙３!B35</f>
        <v>木</v>
      </c>
      <c r="C34" s="57">
        <f>IF(ISERROR(別紙３!C35),"0",別紙３!C35)</f>
        <v>0</v>
      </c>
      <c r="D34" s="61" t="str">
        <f>IF(ISERROR(別紙３!D35),"0",別紙３!D35)</f>
        <v/>
      </c>
      <c r="E34" s="61" t="str">
        <f>IF(ISERROR(別紙３!E35),"0",別紙３!E35)</f>
        <v/>
      </c>
      <c r="F34" s="67" t="str">
        <f>IF(ISERROR(別紙３!F35),"0",別紙３!F35)</f>
        <v/>
      </c>
      <c r="G34" s="61">
        <f>IF(ISERROR(別紙３!G35),"0",別紙３!G35)</f>
        <v>0</v>
      </c>
      <c r="H34" s="61">
        <f>IF(ISERROR(別紙３!H35),"0",別紙３!H35)</f>
        <v>0</v>
      </c>
      <c r="I34" s="67">
        <f>IF(ISERROR(別紙３!I35),"0",別紙３!I35)</f>
        <v>0</v>
      </c>
    </row>
    <row r="35" spans="1:9" s="9" customFormat="1" ht="15" customHeight="1" x14ac:dyDescent="0.2">
      <c r="A35" s="20">
        <f>別紙３!J6</f>
        <v>46143</v>
      </c>
      <c r="B35" s="21" t="str">
        <f>別紙３!K6</f>
        <v>金</v>
      </c>
      <c r="C35" s="57">
        <f>IF(ISERROR(別紙３!L6),"0",別紙３!L6)</f>
        <v>0</v>
      </c>
      <c r="D35" s="61" t="str">
        <f>IF(ISERROR(別紙３!M6),"0",別紙３!M6)</f>
        <v/>
      </c>
      <c r="E35" s="61" t="str">
        <f>IF(ISERROR(別紙３!N6),"0",別紙３!N6)</f>
        <v/>
      </c>
      <c r="F35" s="67" t="str">
        <f>IF(ISERROR(別紙３!O6),"0",別紙３!O6)</f>
        <v/>
      </c>
      <c r="G35" s="61">
        <f>IF(ISERROR(別紙３!P6),"0",別紙３!P6)</f>
        <v>0</v>
      </c>
      <c r="H35" s="61">
        <f>IF(ISERROR(別紙３!Q6),"0",別紙３!Q6)</f>
        <v>0</v>
      </c>
      <c r="I35" s="67">
        <f>IF(ISERROR(別紙３!R6),"0",別紙３!R6)</f>
        <v>0</v>
      </c>
    </row>
    <row r="36" spans="1:9" s="9" customFormat="1" ht="15" customHeight="1" x14ac:dyDescent="0.2">
      <c r="A36" s="20">
        <f>別紙３!J7</f>
        <v>46144</v>
      </c>
      <c r="B36" s="21" t="str">
        <f>別紙３!K7</f>
        <v>土</v>
      </c>
      <c r="C36" s="57">
        <f>IF(ISERROR(別紙３!L7),"0",別紙３!L7)</f>
        <v>0</v>
      </c>
      <c r="D36" s="61" t="str">
        <f>IF(ISERROR(別紙３!M7),"0",別紙３!M7)</f>
        <v/>
      </c>
      <c r="E36" s="61" t="str">
        <f>IF(ISERROR(別紙３!N7),"0",別紙３!N7)</f>
        <v/>
      </c>
      <c r="F36" s="67" t="str">
        <f>IF(ISERROR(別紙３!O7),"0",別紙３!O7)</f>
        <v/>
      </c>
      <c r="G36" s="61">
        <f>IF(ISERROR(別紙３!P7),"0",別紙３!P7)</f>
        <v>0</v>
      </c>
      <c r="H36" s="61">
        <f>IF(ISERROR(別紙３!Q7),"0",別紙３!Q7)</f>
        <v>0</v>
      </c>
      <c r="I36" s="67">
        <f>IF(ISERROR(別紙３!R7),"0",別紙３!R7)</f>
        <v>0</v>
      </c>
    </row>
    <row r="37" spans="1:9" s="9" customFormat="1" ht="15" customHeight="1" x14ac:dyDescent="0.2">
      <c r="A37" s="20">
        <f>別紙３!J8</f>
        <v>46145</v>
      </c>
      <c r="B37" s="21" t="str">
        <f>別紙３!K8</f>
        <v>日</v>
      </c>
      <c r="C37" s="57">
        <f>IF(ISERROR(別紙３!L8),"0",別紙３!L8)</f>
        <v>0</v>
      </c>
      <c r="D37" s="61" t="str">
        <f>IF(ISERROR(別紙３!M8),"0",別紙３!M8)</f>
        <v/>
      </c>
      <c r="E37" s="61" t="str">
        <f>IF(ISERROR(別紙３!N8),"0",別紙３!N8)</f>
        <v/>
      </c>
      <c r="F37" s="67" t="str">
        <f>IF(ISERROR(別紙３!O8),"0",別紙３!O8)</f>
        <v/>
      </c>
      <c r="G37" s="61">
        <f>IF(ISERROR(別紙３!P8),"0",別紙３!P8)</f>
        <v>0</v>
      </c>
      <c r="H37" s="61">
        <f>IF(ISERROR(別紙３!Q8),"0",別紙３!Q8)</f>
        <v>0</v>
      </c>
      <c r="I37" s="67">
        <f>IF(ISERROR(別紙３!R8),"0",別紙３!R8)</f>
        <v>0</v>
      </c>
    </row>
    <row r="38" spans="1:9" s="9" customFormat="1" ht="15" customHeight="1" x14ac:dyDescent="0.2">
      <c r="A38" s="20">
        <f>別紙３!J9</f>
        <v>46146</v>
      </c>
      <c r="B38" s="21" t="str">
        <f>別紙３!K9</f>
        <v>月</v>
      </c>
      <c r="C38" s="57">
        <f>IF(ISERROR(別紙３!L9),"0",別紙３!L9)</f>
        <v>0</v>
      </c>
      <c r="D38" s="61" t="str">
        <f>IF(ISERROR(別紙３!M9),"0",別紙３!M9)</f>
        <v/>
      </c>
      <c r="E38" s="61" t="str">
        <f>IF(ISERROR(別紙３!N9),"0",別紙３!N9)</f>
        <v/>
      </c>
      <c r="F38" s="67" t="str">
        <f>IF(ISERROR(別紙３!O9),"0",別紙３!O9)</f>
        <v/>
      </c>
      <c r="G38" s="61">
        <f>IF(ISERROR(別紙３!P9),"0",別紙３!P9)</f>
        <v>0</v>
      </c>
      <c r="H38" s="61">
        <f>IF(ISERROR(別紙３!Q9),"0",別紙３!Q9)</f>
        <v>0</v>
      </c>
      <c r="I38" s="67">
        <f>IF(ISERROR(別紙３!R9),"0",別紙３!R9)</f>
        <v>0</v>
      </c>
    </row>
    <row r="39" spans="1:9" s="9" customFormat="1" ht="15" customHeight="1" x14ac:dyDescent="0.2">
      <c r="A39" s="20">
        <f>別紙３!J10</f>
        <v>46147</v>
      </c>
      <c r="B39" s="21" t="str">
        <f>別紙３!K10</f>
        <v>火</v>
      </c>
      <c r="C39" s="57">
        <f>IF(ISERROR(別紙３!L10),"0",別紙３!L10)</f>
        <v>0</v>
      </c>
      <c r="D39" s="61" t="str">
        <f>IF(ISERROR(別紙３!M10),"0",別紙３!M10)</f>
        <v/>
      </c>
      <c r="E39" s="61" t="str">
        <f>IF(ISERROR(別紙３!N10),"0",別紙３!N10)</f>
        <v/>
      </c>
      <c r="F39" s="67" t="str">
        <f>IF(ISERROR(別紙３!O10),"0",別紙３!O10)</f>
        <v/>
      </c>
      <c r="G39" s="61">
        <f>IF(ISERROR(別紙３!P10),"0",別紙３!P10)</f>
        <v>0</v>
      </c>
      <c r="H39" s="61">
        <f>IF(ISERROR(別紙３!Q10),"0",別紙３!Q10)</f>
        <v>0</v>
      </c>
      <c r="I39" s="67">
        <f>IF(ISERROR(別紙３!R10),"0",別紙３!R10)</f>
        <v>0</v>
      </c>
    </row>
    <row r="40" spans="1:9" s="9" customFormat="1" ht="15" customHeight="1" x14ac:dyDescent="0.2">
      <c r="A40" s="20">
        <f>別紙３!J11</f>
        <v>46148</v>
      </c>
      <c r="B40" s="21" t="str">
        <f>別紙３!K11</f>
        <v>水</v>
      </c>
      <c r="C40" s="57">
        <f>IF(ISERROR(別紙３!L11),"0",別紙３!L11)</f>
        <v>0</v>
      </c>
      <c r="D40" s="61" t="str">
        <f>IF(ISERROR(別紙３!M11),"0",別紙３!M11)</f>
        <v/>
      </c>
      <c r="E40" s="61" t="str">
        <f>IF(ISERROR(別紙３!N11),"0",別紙３!N11)</f>
        <v/>
      </c>
      <c r="F40" s="67" t="str">
        <f>IF(ISERROR(別紙３!O11),"0",別紙３!O11)</f>
        <v/>
      </c>
      <c r="G40" s="61">
        <f>IF(ISERROR(別紙３!P11),"0",別紙３!P11)</f>
        <v>0</v>
      </c>
      <c r="H40" s="61">
        <f>IF(ISERROR(別紙３!Q11),"0",別紙３!Q11)</f>
        <v>0</v>
      </c>
      <c r="I40" s="67">
        <f>IF(ISERROR(別紙３!R11),"0",別紙３!R11)</f>
        <v>0</v>
      </c>
    </row>
    <row r="41" spans="1:9" s="9" customFormat="1" ht="15" customHeight="1" x14ac:dyDescent="0.2">
      <c r="A41" s="20">
        <f>別紙３!J12</f>
        <v>46149</v>
      </c>
      <c r="B41" s="21" t="str">
        <f>別紙３!K12</f>
        <v>木</v>
      </c>
      <c r="C41" s="57">
        <f>IF(ISERROR(別紙３!L12),"0",別紙３!L12)</f>
        <v>0</v>
      </c>
      <c r="D41" s="61" t="str">
        <f>IF(ISERROR(別紙３!M12),"0",別紙３!M12)</f>
        <v/>
      </c>
      <c r="E41" s="61" t="str">
        <f>IF(ISERROR(別紙３!N12),"0",別紙３!N12)</f>
        <v/>
      </c>
      <c r="F41" s="67" t="str">
        <f>IF(ISERROR(別紙３!O12),"0",別紙３!O12)</f>
        <v/>
      </c>
      <c r="G41" s="61">
        <f>IF(ISERROR(別紙３!P12),"0",別紙３!P12)</f>
        <v>0</v>
      </c>
      <c r="H41" s="61">
        <f>IF(ISERROR(別紙３!Q12),"0",別紙３!Q12)</f>
        <v>0</v>
      </c>
      <c r="I41" s="67">
        <f>IF(ISERROR(別紙３!R12),"0",別紙３!R12)</f>
        <v>0</v>
      </c>
    </row>
    <row r="42" spans="1:9" s="9" customFormat="1" ht="15" customHeight="1" x14ac:dyDescent="0.2">
      <c r="A42" s="20">
        <f>別紙３!J13</f>
        <v>46150</v>
      </c>
      <c r="B42" s="21" t="str">
        <f>別紙３!K13</f>
        <v>金</v>
      </c>
      <c r="C42" s="57">
        <f>IF(ISERROR(別紙３!L13),"0",別紙３!L13)</f>
        <v>0</v>
      </c>
      <c r="D42" s="61" t="str">
        <f>IF(ISERROR(別紙３!M13),"0",別紙３!M13)</f>
        <v/>
      </c>
      <c r="E42" s="61" t="str">
        <f>IF(ISERROR(別紙３!N13),"0",別紙３!N13)</f>
        <v/>
      </c>
      <c r="F42" s="67" t="str">
        <f>IF(ISERROR(別紙３!O13),"0",別紙３!O13)</f>
        <v/>
      </c>
      <c r="G42" s="61">
        <f>IF(ISERROR(別紙３!P13),"0",別紙３!P13)</f>
        <v>0</v>
      </c>
      <c r="H42" s="61">
        <f>IF(ISERROR(別紙３!Q13),"0",別紙３!Q13)</f>
        <v>0</v>
      </c>
      <c r="I42" s="67">
        <f>IF(ISERROR(別紙３!R13),"0",別紙３!R13)</f>
        <v>0</v>
      </c>
    </row>
    <row r="43" spans="1:9" s="9" customFormat="1" ht="15" customHeight="1" x14ac:dyDescent="0.2">
      <c r="A43" s="20">
        <f>別紙３!J14</f>
        <v>46151</v>
      </c>
      <c r="B43" s="21" t="str">
        <f>別紙３!K14</f>
        <v>土</v>
      </c>
      <c r="C43" s="57">
        <f>IF(ISERROR(別紙３!L14),"0",別紙３!L14)</f>
        <v>0</v>
      </c>
      <c r="D43" s="61" t="str">
        <f>IF(ISERROR(別紙３!M14),"0",別紙３!M14)</f>
        <v/>
      </c>
      <c r="E43" s="61" t="str">
        <f>IF(ISERROR(別紙３!N14),"0",別紙３!N14)</f>
        <v/>
      </c>
      <c r="F43" s="67" t="str">
        <f>IF(ISERROR(別紙３!O14),"0",別紙３!O14)</f>
        <v/>
      </c>
      <c r="G43" s="61">
        <f>IF(ISERROR(別紙３!P14),"0",別紙３!P14)</f>
        <v>0</v>
      </c>
      <c r="H43" s="61">
        <f>IF(ISERROR(別紙３!Q14),"0",別紙３!Q14)</f>
        <v>0</v>
      </c>
      <c r="I43" s="67">
        <f>IF(ISERROR(別紙３!R14),"0",別紙３!R14)</f>
        <v>0</v>
      </c>
    </row>
    <row r="44" spans="1:9" s="9" customFormat="1" ht="15" customHeight="1" x14ac:dyDescent="0.2">
      <c r="A44" s="20">
        <f>別紙３!J15</f>
        <v>46152</v>
      </c>
      <c r="B44" s="21" t="str">
        <f>別紙３!K15</f>
        <v>日</v>
      </c>
      <c r="C44" s="57">
        <f>IF(ISERROR(別紙３!L15),"0",別紙３!L15)</f>
        <v>0</v>
      </c>
      <c r="D44" s="61" t="str">
        <f>IF(ISERROR(別紙３!M15),"0",別紙３!M15)</f>
        <v/>
      </c>
      <c r="E44" s="61" t="str">
        <f>IF(ISERROR(別紙３!N15),"0",別紙３!N15)</f>
        <v/>
      </c>
      <c r="F44" s="67" t="str">
        <f>IF(ISERROR(別紙３!O15),"0",別紙３!O15)</f>
        <v/>
      </c>
      <c r="G44" s="61">
        <f>IF(ISERROR(別紙３!P15),"0",別紙３!P15)</f>
        <v>0</v>
      </c>
      <c r="H44" s="61">
        <f>IF(ISERROR(別紙３!Q15),"0",別紙３!Q15)</f>
        <v>0</v>
      </c>
      <c r="I44" s="67">
        <f>IF(ISERROR(別紙３!R15),"0",別紙３!R15)</f>
        <v>0</v>
      </c>
    </row>
    <row r="45" spans="1:9" s="9" customFormat="1" ht="15" customHeight="1" x14ac:dyDescent="0.2">
      <c r="A45" s="20">
        <f>別紙３!J16</f>
        <v>46153</v>
      </c>
      <c r="B45" s="21" t="str">
        <f>別紙３!K16</f>
        <v>月</v>
      </c>
      <c r="C45" s="57">
        <f>IF(ISERROR(別紙３!L16),"0",別紙３!L16)</f>
        <v>0</v>
      </c>
      <c r="D45" s="61" t="str">
        <f>IF(ISERROR(別紙３!M16),"0",別紙３!M16)</f>
        <v/>
      </c>
      <c r="E45" s="61" t="str">
        <f>IF(ISERROR(別紙３!N16),"0",別紙３!N16)</f>
        <v/>
      </c>
      <c r="F45" s="67" t="str">
        <f>IF(ISERROR(別紙３!O16),"0",別紙３!O16)</f>
        <v/>
      </c>
      <c r="G45" s="61">
        <f>IF(ISERROR(別紙３!P16),"0",別紙３!P16)</f>
        <v>0</v>
      </c>
      <c r="H45" s="61">
        <f>IF(ISERROR(別紙３!Q16),"0",別紙３!Q16)</f>
        <v>0</v>
      </c>
      <c r="I45" s="67">
        <f>IF(ISERROR(別紙３!R16),"0",別紙３!R16)</f>
        <v>0</v>
      </c>
    </row>
    <row r="46" spans="1:9" s="9" customFormat="1" ht="15" customHeight="1" x14ac:dyDescent="0.2">
      <c r="A46" s="20">
        <f>別紙３!J17</f>
        <v>46154</v>
      </c>
      <c r="B46" s="21" t="str">
        <f>別紙３!K17</f>
        <v>火</v>
      </c>
      <c r="C46" s="57">
        <f>IF(ISERROR(別紙３!L17),"0",別紙３!L17)</f>
        <v>0</v>
      </c>
      <c r="D46" s="61" t="str">
        <f>IF(ISERROR(別紙３!M17),"0",別紙３!M17)</f>
        <v/>
      </c>
      <c r="E46" s="61" t="str">
        <f>IF(ISERROR(別紙３!N17),"0",別紙３!N17)</f>
        <v/>
      </c>
      <c r="F46" s="67" t="str">
        <f>IF(ISERROR(別紙３!O17),"0",別紙３!O17)</f>
        <v/>
      </c>
      <c r="G46" s="61">
        <f>IF(ISERROR(別紙３!P17),"0",別紙３!P17)</f>
        <v>0</v>
      </c>
      <c r="H46" s="61">
        <f>IF(ISERROR(別紙３!Q17),"0",別紙３!Q17)</f>
        <v>0</v>
      </c>
      <c r="I46" s="67">
        <f>IF(ISERROR(別紙３!R17),"0",別紙３!R17)</f>
        <v>0</v>
      </c>
    </row>
    <row r="47" spans="1:9" s="9" customFormat="1" ht="15" customHeight="1" x14ac:dyDescent="0.2">
      <c r="A47" s="20">
        <f>別紙３!J18</f>
        <v>46155</v>
      </c>
      <c r="B47" s="21" t="str">
        <f>別紙３!K18</f>
        <v>水</v>
      </c>
      <c r="C47" s="57">
        <f>IF(ISERROR(別紙３!L18),"0",別紙３!L18)</f>
        <v>0</v>
      </c>
      <c r="D47" s="61" t="str">
        <f>IF(ISERROR(別紙３!M18),"0",別紙３!M18)</f>
        <v/>
      </c>
      <c r="E47" s="61" t="str">
        <f>IF(ISERROR(別紙３!N18),"0",別紙３!N18)</f>
        <v/>
      </c>
      <c r="F47" s="67" t="str">
        <f>IF(ISERROR(別紙３!O18),"0",別紙３!O18)</f>
        <v/>
      </c>
      <c r="G47" s="61">
        <f>IF(ISERROR(別紙３!P18),"0",別紙３!P18)</f>
        <v>0</v>
      </c>
      <c r="H47" s="61">
        <f>IF(ISERROR(別紙３!Q18),"0",別紙３!Q18)</f>
        <v>0</v>
      </c>
      <c r="I47" s="67">
        <f>IF(ISERROR(別紙３!R18),"0",別紙３!R18)</f>
        <v>0</v>
      </c>
    </row>
    <row r="48" spans="1:9" s="9" customFormat="1" ht="15" customHeight="1" x14ac:dyDescent="0.2">
      <c r="A48" s="20">
        <f>別紙３!J19</f>
        <v>46156</v>
      </c>
      <c r="B48" s="21" t="str">
        <f>別紙３!K19</f>
        <v>木</v>
      </c>
      <c r="C48" s="57">
        <f>IF(ISERROR(別紙３!L19),"0",別紙３!L19)</f>
        <v>0</v>
      </c>
      <c r="D48" s="61" t="str">
        <f>IF(ISERROR(別紙３!M19),"0",別紙３!M19)</f>
        <v/>
      </c>
      <c r="E48" s="61" t="str">
        <f>IF(ISERROR(別紙３!N19),"0",別紙３!N19)</f>
        <v/>
      </c>
      <c r="F48" s="67" t="str">
        <f>IF(ISERROR(別紙３!O19),"0",別紙３!O19)</f>
        <v/>
      </c>
      <c r="G48" s="61">
        <f>IF(ISERROR(別紙３!P19),"0",別紙３!P19)</f>
        <v>0</v>
      </c>
      <c r="H48" s="61">
        <f>IF(ISERROR(別紙３!Q19),"0",別紙３!Q19)</f>
        <v>0</v>
      </c>
      <c r="I48" s="67">
        <f>IF(ISERROR(別紙３!R19),"0",別紙３!R19)</f>
        <v>0</v>
      </c>
    </row>
    <row r="49" spans="1:9" s="9" customFormat="1" ht="15" customHeight="1" x14ac:dyDescent="0.2">
      <c r="A49" s="20">
        <f>別紙３!J20</f>
        <v>46157</v>
      </c>
      <c r="B49" s="21" t="str">
        <f>別紙３!K20</f>
        <v>金</v>
      </c>
      <c r="C49" s="57">
        <f>IF(ISERROR(別紙３!L20),"0",別紙３!L20)</f>
        <v>0</v>
      </c>
      <c r="D49" s="61" t="str">
        <f>IF(ISERROR(別紙３!M20),"0",別紙３!M20)</f>
        <v/>
      </c>
      <c r="E49" s="61" t="str">
        <f>IF(ISERROR(別紙３!N20),"0",別紙３!N20)</f>
        <v/>
      </c>
      <c r="F49" s="67" t="str">
        <f>IF(ISERROR(別紙３!O20),"0",別紙３!O20)</f>
        <v/>
      </c>
      <c r="G49" s="61">
        <f>IF(ISERROR(別紙３!P20),"0",別紙３!P20)</f>
        <v>0</v>
      </c>
      <c r="H49" s="61">
        <f>IF(ISERROR(別紙３!Q20),"0",別紙３!Q20)</f>
        <v>0</v>
      </c>
      <c r="I49" s="67">
        <f>IF(ISERROR(別紙３!R20),"0",別紙３!R20)</f>
        <v>0</v>
      </c>
    </row>
    <row r="50" spans="1:9" s="9" customFormat="1" ht="15" customHeight="1" x14ac:dyDescent="0.2">
      <c r="A50" s="20">
        <f>別紙３!J21</f>
        <v>46158</v>
      </c>
      <c r="B50" s="21" t="str">
        <f>別紙３!K21</f>
        <v>土</v>
      </c>
      <c r="C50" s="57">
        <f>IF(ISERROR(別紙３!L21),"0",別紙３!L21)</f>
        <v>0</v>
      </c>
      <c r="D50" s="61" t="str">
        <f>IF(ISERROR(別紙３!M21),"0",別紙３!M21)</f>
        <v/>
      </c>
      <c r="E50" s="61" t="str">
        <f>IF(ISERROR(別紙３!N21),"0",別紙３!N21)</f>
        <v/>
      </c>
      <c r="F50" s="67" t="str">
        <f>IF(ISERROR(別紙３!O21),"0",別紙３!O21)</f>
        <v/>
      </c>
      <c r="G50" s="61">
        <f>IF(ISERROR(別紙３!P21),"0",別紙３!P21)</f>
        <v>0</v>
      </c>
      <c r="H50" s="61">
        <f>IF(ISERROR(別紙３!Q21),"0",別紙３!Q21)</f>
        <v>0</v>
      </c>
      <c r="I50" s="67">
        <f>IF(ISERROR(別紙３!R21),"0",別紙３!R21)</f>
        <v>0</v>
      </c>
    </row>
    <row r="51" spans="1:9" s="9" customFormat="1" ht="15" customHeight="1" x14ac:dyDescent="0.2">
      <c r="A51" s="20">
        <f>別紙３!J22</f>
        <v>46159</v>
      </c>
      <c r="B51" s="21" t="str">
        <f>別紙３!K22</f>
        <v>日</v>
      </c>
      <c r="C51" s="57">
        <f>IF(ISERROR(別紙３!L22),"0",別紙３!L22)</f>
        <v>0</v>
      </c>
      <c r="D51" s="61" t="str">
        <f>IF(ISERROR(別紙３!M22),"0",別紙３!M22)</f>
        <v/>
      </c>
      <c r="E51" s="61" t="str">
        <f>IF(ISERROR(別紙３!N22),"0",別紙３!N22)</f>
        <v/>
      </c>
      <c r="F51" s="67" t="str">
        <f>IF(ISERROR(別紙３!O22),"0",別紙３!O22)</f>
        <v/>
      </c>
      <c r="G51" s="61">
        <f>IF(ISERROR(別紙３!P22),"0",別紙３!P22)</f>
        <v>0</v>
      </c>
      <c r="H51" s="61">
        <f>IF(ISERROR(別紙３!Q22),"0",別紙３!Q22)</f>
        <v>0</v>
      </c>
      <c r="I51" s="67">
        <f>IF(ISERROR(別紙３!R22),"0",別紙３!R22)</f>
        <v>0</v>
      </c>
    </row>
    <row r="52" spans="1:9" s="9" customFormat="1" ht="15" customHeight="1" x14ac:dyDescent="0.2">
      <c r="A52" s="20">
        <f>別紙３!J23</f>
        <v>46160</v>
      </c>
      <c r="B52" s="21" t="str">
        <f>別紙３!K23</f>
        <v>月</v>
      </c>
      <c r="C52" s="57">
        <f>IF(ISERROR(別紙３!L23),"0",別紙３!L23)</f>
        <v>0</v>
      </c>
      <c r="D52" s="61" t="str">
        <f>IF(ISERROR(別紙３!M23),"0",別紙３!M23)</f>
        <v/>
      </c>
      <c r="E52" s="61" t="str">
        <f>IF(ISERROR(別紙３!N23),"0",別紙３!N23)</f>
        <v/>
      </c>
      <c r="F52" s="67" t="str">
        <f>IF(ISERROR(別紙３!O23),"0",別紙３!O23)</f>
        <v/>
      </c>
      <c r="G52" s="61">
        <f>IF(ISERROR(別紙３!P23),"0",別紙３!P23)</f>
        <v>0</v>
      </c>
      <c r="H52" s="61">
        <f>IF(ISERROR(別紙３!Q23),"0",別紙３!Q23)</f>
        <v>0</v>
      </c>
      <c r="I52" s="67">
        <f>IF(ISERROR(別紙３!R23),"0",別紙３!R23)</f>
        <v>0</v>
      </c>
    </row>
    <row r="53" spans="1:9" s="9" customFormat="1" ht="15" customHeight="1" x14ac:dyDescent="0.2">
      <c r="A53" s="20">
        <f>別紙３!J24</f>
        <v>46161</v>
      </c>
      <c r="B53" s="21" t="str">
        <f>別紙３!K24</f>
        <v>火</v>
      </c>
      <c r="C53" s="57">
        <f>IF(ISERROR(別紙３!L24),"0",別紙３!L24)</f>
        <v>0</v>
      </c>
      <c r="D53" s="61" t="str">
        <f>IF(ISERROR(別紙３!M24),"0",別紙３!M24)</f>
        <v/>
      </c>
      <c r="E53" s="61" t="str">
        <f>IF(ISERROR(別紙３!N24),"0",別紙３!N24)</f>
        <v/>
      </c>
      <c r="F53" s="67" t="str">
        <f>IF(ISERROR(別紙３!O24),"0",別紙３!O24)</f>
        <v/>
      </c>
      <c r="G53" s="61">
        <f>IF(ISERROR(別紙３!P24),"0",別紙３!P24)</f>
        <v>0</v>
      </c>
      <c r="H53" s="61">
        <f>IF(ISERROR(別紙３!Q24),"0",別紙３!Q24)</f>
        <v>0</v>
      </c>
      <c r="I53" s="67">
        <f>IF(ISERROR(別紙３!R24),"0",別紙３!R24)</f>
        <v>0</v>
      </c>
    </row>
    <row r="54" spans="1:9" s="9" customFormat="1" ht="15" customHeight="1" x14ac:dyDescent="0.2">
      <c r="A54" s="20">
        <f>別紙３!J25</f>
        <v>46162</v>
      </c>
      <c r="B54" s="21" t="str">
        <f>別紙３!K25</f>
        <v>水</v>
      </c>
      <c r="C54" s="57">
        <f>IF(ISERROR(別紙３!L25),"0",別紙３!L25)</f>
        <v>0</v>
      </c>
      <c r="D54" s="61" t="str">
        <f>IF(ISERROR(別紙３!M25),"0",別紙３!M25)</f>
        <v/>
      </c>
      <c r="E54" s="61" t="str">
        <f>IF(ISERROR(別紙３!N25),"0",別紙３!N25)</f>
        <v/>
      </c>
      <c r="F54" s="67" t="str">
        <f>IF(ISERROR(別紙３!O25),"0",別紙３!O25)</f>
        <v/>
      </c>
      <c r="G54" s="61">
        <f>IF(ISERROR(別紙３!P25),"0",別紙３!P25)</f>
        <v>0</v>
      </c>
      <c r="H54" s="61">
        <f>IF(ISERROR(別紙３!Q25),"0",別紙３!Q25)</f>
        <v>0</v>
      </c>
      <c r="I54" s="67">
        <f>IF(ISERROR(別紙３!R25),"0",別紙３!R25)</f>
        <v>0</v>
      </c>
    </row>
    <row r="55" spans="1:9" s="9" customFormat="1" ht="15" customHeight="1" x14ac:dyDescent="0.2">
      <c r="A55" s="20">
        <f>別紙３!J26</f>
        <v>46163</v>
      </c>
      <c r="B55" s="21" t="str">
        <f>別紙３!K26</f>
        <v>木</v>
      </c>
      <c r="C55" s="57">
        <f>IF(ISERROR(別紙３!L26),"0",別紙３!L26)</f>
        <v>0</v>
      </c>
      <c r="D55" s="61" t="str">
        <f>IF(ISERROR(別紙３!M26),"0",別紙３!M26)</f>
        <v/>
      </c>
      <c r="E55" s="61" t="str">
        <f>IF(ISERROR(別紙３!N26),"0",別紙３!N26)</f>
        <v/>
      </c>
      <c r="F55" s="67" t="str">
        <f>IF(ISERROR(別紙３!O26),"0",別紙３!O26)</f>
        <v/>
      </c>
      <c r="G55" s="61">
        <f>IF(ISERROR(別紙３!P26),"0",別紙３!P26)</f>
        <v>0</v>
      </c>
      <c r="H55" s="61">
        <f>IF(ISERROR(別紙３!Q26),"0",別紙３!Q26)</f>
        <v>0</v>
      </c>
      <c r="I55" s="67">
        <f>IF(ISERROR(別紙３!R26),"0",別紙３!R26)</f>
        <v>0</v>
      </c>
    </row>
    <row r="56" spans="1:9" s="9" customFormat="1" ht="15" customHeight="1" x14ac:dyDescent="0.2">
      <c r="A56" s="20">
        <f>別紙３!J27</f>
        <v>46164</v>
      </c>
      <c r="B56" s="21" t="str">
        <f>別紙３!K27</f>
        <v>金</v>
      </c>
      <c r="C56" s="57">
        <f>IF(ISERROR(別紙３!L27),"0",別紙３!L27)</f>
        <v>0</v>
      </c>
      <c r="D56" s="61" t="str">
        <f>IF(ISERROR(別紙３!M27),"0",別紙３!M27)</f>
        <v/>
      </c>
      <c r="E56" s="61" t="str">
        <f>IF(ISERROR(別紙３!N27),"0",別紙３!N27)</f>
        <v/>
      </c>
      <c r="F56" s="67" t="str">
        <f>IF(ISERROR(別紙３!O27),"0",別紙３!O27)</f>
        <v/>
      </c>
      <c r="G56" s="61">
        <f>IF(ISERROR(別紙３!P27),"0",別紙３!P27)</f>
        <v>0</v>
      </c>
      <c r="H56" s="61">
        <f>IF(ISERROR(別紙３!Q27),"0",別紙３!Q27)</f>
        <v>0</v>
      </c>
      <c r="I56" s="67">
        <f>IF(ISERROR(別紙３!R27),"0",別紙３!R27)</f>
        <v>0</v>
      </c>
    </row>
    <row r="57" spans="1:9" s="9" customFormat="1" ht="15" customHeight="1" x14ac:dyDescent="0.2">
      <c r="A57" s="20">
        <f>別紙３!J28</f>
        <v>46165</v>
      </c>
      <c r="B57" s="21" t="str">
        <f>別紙３!K28</f>
        <v>土</v>
      </c>
      <c r="C57" s="57">
        <f>IF(ISERROR(別紙３!L28),"0",別紙３!L28)</f>
        <v>0</v>
      </c>
      <c r="D57" s="61" t="str">
        <f>IF(ISERROR(別紙３!M28),"0",別紙３!M28)</f>
        <v/>
      </c>
      <c r="E57" s="61" t="str">
        <f>IF(ISERROR(別紙３!N28),"0",別紙３!N28)</f>
        <v/>
      </c>
      <c r="F57" s="67" t="str">
        <f>IF(ISERROR(別紙３!O28),"0",別紙３!O28)</f>
        <v/>
      </c>
      <c r="G57" s="61">
        <f>IF(ISERROR(別紙３!P28),"0",別紙３!P28)</f>
        <v>0</v>
      </c>
      <c r="H57" s="61">
        <f>IF(ISERROR(別紙３!Q28),"0",別紙３!Q28)</f>
        <v>0</v>
      </c>
      <c r="I57" s="67">
        <f>IF(ISERROR(別紙３!R28),"0",別紙３!R28)</f>
        <v>0</v>
      </c>
    </row>
    <row r="58" spans="1:9" s="9" customFormat="1" ht="15" customHeight="1" x14ac:dyDescent="0.2">
      <c r="A58" s="20">
        <f>別紙３!J29</f>
        <v>46166</v>
      </c>
      <c r="B58" s="21" t="str">
        <f>別紙３!K29</f>
        <v>日</v>
      </c>
      <c r="C58" s="57">
        <f>IF(ISERROR(別紙３!L29),"0",別紙３!L29)</f>
        <v>0</v>
      </c>
      <c r="D58" s="61" t="str">
        <f>IF(ISERROR(別紙３!M29),"0",別紙３!M29)</f>
        <v/>
      </c>
      <c r="E58" s="61" t="str">
        <f>IF(ISERROR(別紙３!N29),"0",別紙３!N29)</f>
        <v/>
      </c>
      <c r="F58" s="67" t="str">
        <f>IF(ISERROR(別紙３!O29),"0",別紙３!O29)</f>
        <v/>
      </c>
      <c r="G58" s="61">
        <f>IF(ISERROR(別紙３!P29),"0",別紙３!P29)</f>
        <v>0</v>
      </c>
      <c r="H58" s="61">
        <f>IF(ISERROR(別紙３!Q29),"0",別紙３!Q29)</f>
        <v>0</v>
      </c>
      <c r="I58" s="67">
        <f>IF(ISERROR(別紙３!R29),"0",別紙３!R29)</f>
        <v>0</v>
      </c>
    </row>
    <row r="59" spans="1:9" s="9" customFormat="1" ht="15" customHeight="1" x14ac:dyDescent="0.2">
      <c r="A59" s="20">
        <f>別紙３!J30</f>
        <v>46167</v>
      </c>
      <c r="B59" s="21" t="str">
        <f>別紙３!K30</f>
        <v>月</v>
      </c>
      <c r="C59" s="57">
        <f>IF(ISERROR(別紙３!L30),"0",別紙３!L30)</f>
        <v>0</v>
      </c>
      <c r="D59" s="61" t="str">
        <f>IF(ISERROR(別紙３!M30),"0",別紙３!M30)</f>
        <v/>
      </c>
      <c r="E59" s="61" t="str">
        <f>IF(ISERROR(別紙３!N30),"0",別紙３!N30)</f>
        <v/>
      </c>
      <c r="F59" s="67" t="str">
        <f>IF(ISERROR(別紙３!O30),"0",別紙３!O30)</f>
        <v/>
      </c>
      <c r="G59" s="61">
        <f>IF(ISERROR(別紙３!P30),"0",別紙３!P30)</f>
        <v>0</v>
      </c>
      <c r="H59" s="61">
        <f>IF(ISERROR(別紙３!Q30),"0",別紙３!Q30)</f>
        <v>0</v>
      </c>
      <c r="I59" s="67">
        <f>IF(ISERROR(別紙３!R30),"0",別紙３!R30)</f>
        <v>0</v>
      </c>
    </row>
    <row r="60" spans="1:9" s="9" customFormat="1" ht="15" customHeight="1" x14ac:dyDescent="0.2">
      <c r="A60" s="20">
        <f>別紙３!J31</f>
        <v>46168</v>
      </c>
      <c r="B60" s="21" t="str">
        <f>別紙３!K31</f>
        <v>火</v>
      </c>
      <c r="C60" s="57">
        <f>IF(ISERROR(別紙３!L31),"0",別紙３!L31)</f>
        <v>0</v>
      </c>
      <c r="D60" s="61" t="str">
        <f>IF(ISERROR(別紙３!M31),"0",別紙３!M31)</f>
        <v/>
      </c>
      <c r="E60" s="61" t="str">
        <f>IF(ISERROR(別紙３!N31),"0",別紙３!N31)</f>
        <v/>
      </c>
      <c r="F60" s="67" t="str">
        <f>IF(ISERROR(別紙３!O31),"0",別紙３!O31)</f>
        <v/>
      </c>
      <c r="G60" s="61">
        <f>IF(ISERROR(別紙３!P31),"0",別紙３!P31)</f>
        <v>0</v>
      </c>
      <c r="H60" s="61">
        <f>IF(ISERROR(別紙３!Q31),"0",別紙３!Q31)</f>
        <v>0</v>
      </c>
      <c r="I60" s="67">
        <f>IF(ISERROR(別紙３!R31),"0",別紙３!R31)</f>
        <v>0</v>
      </c>
    </row>
    <row r="61" spans="1:9" s="9" customFormat="1" ht="15" customHeight="1" x14ac:dyDescent="0.2">
      <c r="A61" s="20">
        <f>別紙３!J32</f>
        <v>46169</v>
      </c>
      <c r="B61" s="21" t="str">
        <f>別紙３!K32</f>
        <v>水</v>
      </c>
      <c r="C61" s="57">
        <f>IF(ISERROR(別紙３!L32),"0",別紙３!L32)</f>
        <v>0</v>
      </c>
      <c r="D61" s="61" t="str">
        <f>IF(ISERROR(別紙３!M32),"0",別紙３!M32)</f>
        <v/>
      </c>
      <c r="E61" s="61" t="str">
        <f>IF(ISERROR(別紙３!N32),"0",別紙３!N32)</f>
        <v/>
      </c>
      <c r="F61" s="67" t="str">
        <f>IF(ISERROR(別紙３!O32),"0",別紙３!O32)</f>
        <v/>
      </c>
      <c r="G61" s="61">
        <f>IF(ISERROR(別紙３!P32),"0",別紙３!P32)</f>
        <v>0</v>
      </c>
      <c r="H61" s="61">
        <f>IF(ISERROR(別紙３!Q32),"0",別紙３!Q32)</f>
        <v>0</v>
      </c>
      <c r="I61" s="67">
        <f>IF(ISERROR(別紙３!R32),"0",別紙３!R32)</f>
        <v>0</v>
      </c>
    </row>
    <row r="62" spans="1:9" s="9" customFormat="1" ht="15" customHeight="1" x14ac:dyDescent="0.2">
      <c r="A62" s="20">
        <f>別紙３!J33</f>
        <v>46170</v>
      </c>
      <c r="B62" s="21" t="str">
        <f>別紙３!K33</f>
        <v>木</v>
      </c>
      <c r="C62" s="57">
        <f>IF(ISERROR(別紙３!L33),"0",別紙３!L33)</f>
        <v>0</v>
      </c>
      <c r="D62" s="61" t="str">
        <f>IF(ISERROR(別紙３!M33),"0",別紙３!M33)</f>
        <v/>
      </c>
      <c r="E62" s="61" t="str">
        <f>IF(ISERROR(別紙３!N33),"0",別紙３!N33)</f>
        <v/>
      </c>
      <c r="F62" s="67" t="str">
        <f>IF(ISERROR(別紙３!O33),"0",別紙３!O33)</f>
        <v/>
      </c>
      <c r="G62" s="61">
        <f>IF(ISERROR(別紙３!P33),"0",別紙３!P33)</f>
        <v>0</v>
      </c>
      <c r="H62" s="61">
        <f>IF(ISERROR(別紙３!Q33),"0",別紙３!Q33)</f>
        <v>0</v>
      </c>
      <c r="I62" s="67">
        <f>IF(ISERROR(別紙３!R33),"0",別紙３!R33)</f>
        <v>0</v>
      </c>
    </row>
    <row r="63" spans="1:9" s="9" customFormat="1" ht="15" customHeight="1" x14ac:dyDescent="0.2">
      <c r="A63" s="20">
        <f>別紙３!J34</f>
        <v>46171</v>
      </c>
      <c r="B63" s="21" t="str">
        <f>別紙３!K34</f>
        <v>金</v>
      </c>
      <c r="C63" s="57">
        <f>IF(ISERROR(別紙３!L34),"0",別紙３!L34)</f>
        <v>0</v>
      </c>
      <c r="D63" s="61" t="str">
        <f>IF(ISERROR(別紙３!M34),"0",別紙３!M34)</f>
        <v/>
      </c>
      <c r="E63" s="61" t="str">
        <f>IF(ISERROR(別紙３!N34),"0",別紙３!N34)</f>
        <v/>
      </c>
      <c r="F63" s="67" t="str">
        <f>IF(ISERROR(別紙３!O34),"0",別紙３!O34)</f>
        <v/>
      </c>
      <c r="G63" s="61">
        <f>IF(ISERROR(別紙３!P34),"0",別紙３!P34)</f>
        <v>0</v>
      </c>
      <c r="H63" s="61">
        <f>IF(ISERROR(別紙３!Q34),"0",別紙３!Q34)</f>
        <v>0</v>
      </c>
      <c r="I63" s="67">
        <f>IF(ISERROR(別紙３!R34),"0",別紙３!R34)</f>
        <v>0</v>
      </c>
    </row>
    <row r="64" spans="1:9" s="9" customFormat="1" ht="15" customHeight="1" x14ac:dyDescent="0.2">
      <c r="A64" s="20">
        <f>別紙３!J35</f>
        <v>46172</v>
      </c>
      <c r="B64" s="21" t="str">
        <f>別紙３!K35</f>
        <v>土</v>
      </c>
      <c r="C64" s="57">
        <f>IF(ISERROR(別紙３!L35),"0",別紙３!L35)</f>
        <v>0</v>
      </c>
      <c r="D64" s="61" t="str">
        <f>IF(ISERROR(別紙３!M35),"0",別紙３!M35)</f>
        <v/>
      </c>
      <c r="E64" s="61" t="str">
        <f>IF(ISERROR(別紙３!N35),"0",別紙３!N35)</f>
        <v/>
      </c>
      <c r="F64" s="67" t="str">
        <f>IF(ISERROR(別紙３!O35),"0",別紙３!O35)</f>
        <v/>
      </c>
      <c r="G64" s="61">
        <f>IF(ISERROR(別紙３!P35),"0",別紙３!P35)</f>
        <v>0</v>
      </c>
      <c r="H64" s="61">
        <f>IF(ISERROR(別紙３!Q35),"0",別紙３!Q35)</f>
        <v>0</v>
      </c>
      <c r="I64" s="67">
        <f>IF(ISERROR(別紙３!R35),"0",別紙３!R35)</f>
        <v>0</v>
      </c>
    </row>
    <row r="65" spans="1:9" s="9" customFormat="1" ht="15" customHeight="1" x14ac:dyDescent="0.2">
      <c r="A65" s="20">
        <f>別紙３!J36</f>
        <v>46173</v>
      </c>
      <c r="B65" s="21" t="str">
        <f>別紙３!K36</f>
        <v>日</v>
      </c>
      <c r="C65" s="57">
        <f>IF(ISERROR(別紙３!L36),"0",別紙３!L36)</f>
        <v>0</v>
      </c>
      <c r="D65" s="61" t="str">
        <f>IF(ISERROR(別紙３!M36),"0",別紙３!M36)</f>
        <v/>
      </c>
      <c r="E65" s="61" t="str">
        <f>IF(ISERROR(別紙３!N36),"0",別紙３!N36)</f>
        <v/>
      </c>
      <c r="F65" s="67" t="str">
        <f>IF(ISERROR(別紙３!O36),"0",別紙３!O36)</f>
        <v/>
      </c>
      <c r="G65" s="61">
        <f>IF(ISERROR(別紙３!P36),"0",別紙３!P36)</f>
        <v>0</v>
      </c>
      <c r="H65" s="61">
        <f>IF(ISERROR(別紙３!Q36),"0",別紙３!Q36)</f>
        <v>0</v>
      </c>
      <c r="I65" s="67">
        <f>IF(ISERROR(別紙３!R36),"0",別紙３!R36)</f>
        <v>0</v>
      </c>
    </row>
    <row r="66" spans="1:9" s="9" customFormat="1" ht="15" customHeight="1" x14ac:dyDescent="0.2">
      <c r="A66" s="20">
        <f>別紙３!A44</f>
        <v>46174</v>
      </c>
      <c r="B66" s="21" t="str">
        <f>別紙３!B44</f>
        <v>月</v>
      </c>
      <c r="C66" s="57">
        <f>IF(ISERROR(別紙３!C44),"0",別紙３!C44)</f>
        <v>0</v>
      </c>
      <c r="D66" s="61" t="str">
        <f>IF(ISERROR(別紙３!D44),"0",別紙３!D44)</f>
        <v/>
      </c>
      <c r="E66" s="61" t="str">
        <f>IF(ISERROR(別紙３!E44),"0",別紙３!E44)</f>
        <v/>
      </c>
      <c r="F66" s="67" t="str">
        <f>IF(ISERROR(別紙３!F44),"0",別紙３!F44)</f>
        <v/>
      </c>
      <c r="G66" s="61">
        <f>IF(ISERROR(別紙３!G44),"0",別紙３!G44)</f>
        <v>0</v>
      </c>
      <c r="H66" s="61">
        <f>IF(ISERROR(別紙３!H44),"0",別紙３!H44)</f>
        <v>0</v>
      </c>
      <c r="I66" s="67">
        <f>IF(ISERROR(別紙３!I44),"0",別紙３!I44)</f>
        <v>0</v>
      </c>
    </row>
    <row r="67" spans="1:9" s="9" customFormat="1" ht="15" customHeight="1" x14ac:dyDescent="0.2">
      <c r="A67" s="20">
        <f>別紙３!A45</f>
        <v>46175</v>
      </c>
      <c r="B67" s="21" t="str">
        <f>別紙３!B45</f>
        <v>火</v>
      </c>
      <c r="C67" s="57">
        <f>IF(ISERROR(別紙３!C45),"0",別紙３!C45)</f>
        <v>0</v>
      </c>
      <c r="D67" s="61" t="str">
        <f>IF(ISERROR(別紙３!D45),"0",別紙３!D45)</f>
        <v/>
      </c>
      <c r="E67" s="61" t="str">
        <f>IF(ISERROR(別紙３!E45),"0",別紙３!E45)</f>
        <v/>
      </c>
      <c r="F67" s="67" t="str">
        <f>IF(ISERROR(別紙３!F45),"0",別紙３!F45)</f>
        <v/>
      </c>
      <c r="G67" s="61">
        <f>IF(ISERROR(別紙３!G45),"0",別紙３!G45)</f>
        <v>0</v>
      </c>
      <c r="H67" s="61">
        <f>IF(ISERROR(別紙３!H45),"0",別紙３!H45)</f>
        <v>0</v>
      </c>
      <c r="I67" s="67">
        <f>IF(ISERROR(別紙３!I45),"0",別紙３!I45)</f>
        <v>0</v>
      </c>
    </row>
    <row r="68" spans="1:9" s="9" customFormat="1" ht="15" customHeight="1" x14ac:dyDescent="0.2">
      <c r="A68" s="20">
        <f>別紙３!A46</f>
        <v>46176</v>
      </c>
      <c r="B68" s="21" t="str">
        <f>別紙３!B46</f>
        <v>水</v>
      </c>
      <c r="C68" s="57">
        <f>IF(ISERROR(別紙３!C46),"0",別紙３!C46)</f>
        <v>0</v>
      </c>
      <c r="D68" s="61" t="str">
        <f>IF(ISERROR(別紙３!D46),"0",別紙３!D46)</f>
        <v/>
      </c>
      <c r="E68" s="61" t="str">
        <f>IF(ISERROR(別紙３!E46),"0",別紙３!E46)</f>
        <v/>
      </c>
      <c r="F68" s="67" t="str">
        <f>IF(ISERROR(別紙３!F46),"0",別紙３!F46)</f>
        <v/>
      </c>
      <c r="G68" s="61">
        <f>IF(ISERROR(別紙３!G46),"0",別紙３!G46)</f>
        <v>0</v>
      </c>
      <c r="H68" s="61">
        <f>IF(ISERROR(別紙３!H46),"0",別紙３!H46)</f>
        <v>0</v>
      </c>
      <c r="I68" s="67">
        <f>IF(ISERROR(別紙３!I46),"0",別紙３!I46)</f>
        <v>0</v>
      </c>
    </row>
    <row r="69" spans="1:9" s="9" customFormat="1" ht="15" customHeight="1" x14ac:dyDescent="0.2">
      <c r="A69" s="20">
        <f>別紙３!A47</f>
        <v>46177</v>
      </c>
      <c r="B69" s="21" t="str">
        <f>別紙３!B47</f>
        <v>木</v>
      </c>
      <c r="C69" s="57">
        <f>IF(ISERROR(別紙３!C47),"0",別紙３!C47)</f>
        <v>0</v>
      </c>
      <c r="D69" s="61" t="str">
        <f>IF(ISERROR(別紙３!D47),"0",別紙３!D47)</f>
        <v/>
      </c>
      <c r="E69" s="61" t="str">
        <f>IF(ISERROR(別紙３!E47),"0",別紙３!E47)</f>
        <v/>
      </c>
      <c r="F69" s="67" t="str">
        <f>IF(ISERROR(別紙３!F47),"0",別紙３!F47)</f>
        <v/>
      </c>
      <c r="G69" s="61">
        <f>IF(ISERROR(別紙３!G47),"0",別紙３!G47)</f>
        <v>0</v>
      </c>
      <c r="H69" s="61">
        <f>IF(ISERROR(別紙３!H47),"0",別紙３!H47)</f>
        <v>0</v>
      </c>
      <c r="I69" s="67">
        <f>IF(ISERROR(別紙３!I47),"0",別紙３!I47)</f>
        <v>0</v>
      </c>
    </row>
    <row r="70" spans="1:9" s="9" customFormat="1" ht="15" customHeight="1" x14ac:dyDescent="0.2">
      <c r="A70" s="20">
        <f>別紙３!A48</f>
        <v>46178</v>
      </c>
      <c r="B70" s="21" t="str">
        <f>別紙３!B48</f>
        <v>金</v>
      </c>
      <c r="C70" s="57">
        <f>IF(ISERROR(別紙３!C48),"0",別紙３!C48)</f>
        <v>0</v>
      </c>
      <c r="D70" s="61" t="str">
        <f>IF(ISERROR(別紙３!D48),"0",別紙３!D48)</f>
        <v/>
      </c>
      <c r="E70" s="61" t="str">
        <f>IF(ISERROR(別紙３!E48),"0",別紙３!E48)</f>
        <v/>
      </c>
      <c r="F70" s="67" t="str">
        <f>IF(ISERROR(別紙３!F48),"0",別紙３!F48)</f>
        <v/>
      </c>
      <c r="G70" s="61">
        <f>IF(ISERROR(別紙３!G48),"0",別紙３!G48)</f>
        <v>0</v>
      </c>
      <c r="H70" s="61">
        <f>IF(ISERROR(別紙３!H48),"0",別紙３!H48)</f>
        <v>0</v>
      </c>
      <c r="I70" s="67">
        <f>IF(ISERROR(別紙３!I48),"0",別紙３!I48)</f>
        <v>0</v>
      </c>
    </row>
    <row r="71" spans="1:9" s="9" customFormat="1" ht="15" customHeight="1" x14ac:dyDescent="0.2">
      <c r="A71" s="20">
        <f>別紙３!A49</f>
        <v>46179</v>
      </c>
      <c r="B71" s="21" t="str">
        <f>別紙３!B49</f>
        <v>土</v>
      </c>
      <c r="C71" s="57">
        <f>IF(ISERROR(別紙３!C49),"0",別紙３!C49)</f>
        <v>0</v>
      </c>
      <c r="D71" s="61" t="str">
        <f>IF(ISERROR(別紙３!D49),"0",別紙３!D49)</f>
        <v/>
      </c>
      <c r="E71" s="61" t="str">
        <f>IF(ISERROR(別紙３!E49),"0",別紙３!E49)</f>
        <v/>
      </c>
      <c r="F71" s="67" t="str">
        <f>IF(ISERROR(別紙３!F49),"0",別紙３!F49)</f>
        <v/>
      </c>
      <c r="G71" s="61">
        <f>IF(ISERROR(別紙３!G49),"0",別紙３!G49)</f>
        <v>0</v>
      </c>
      <c r="H71" s="61">
        <f>IF(ISERROR(別紙３!H49),"0",別紙３!H49)</f>
        <v>0</v>
      </c>
      <c r="I71" s="67">
        <f>IF(ISERROR(別紙３!I49),"0",別紙３!I49)</f>
        <v>0</v>
      </c>
    </row>
    <row r="72" spans="1:9" s="9" customFormat="1" ht="15" customHeight="1" x14ac:dyDescent="0.2">
      <c r="A72" s="20">
        <f>別紙３!A50</f>
        <v>46180</v>
      </c>
      <c r="B72" s="21" t="str">
        <f>別紙３!B50</f>
        <v>日</v>
      </c>
      <c r="C72" s="57">
        <f>IF(ISERROR(別紙３!C50),"0",別紙３!C50)</f>
        <v>0</v>
      </c>
      <c r="D72" s="61" t="str">
        <f>IF(ISERROR(別紙３!D50),"0",別紙３!D50)</f>
        <v/>
      </c>
      <c r="E72" s="61" t="str">
        <f>IF(ISERROR(別紙３!E50),"0",別紙３!E50)</f>
        <v/>
      </c>
      <c r="F72" s="67" t="str">
        <f>IF(ISERROR(別紙３!F50),"0",別紙３!F50)</f>
        <v/>
      </c>
      <c r="G72" s="61">
        <f>IF(ISERROR(別紙３!G50),"0",別紙３!G50)</f>
        <v>0</v>
      </c>
      <c r="H72" s="61">
        <f>IF(ISERROR(別紙３!H50),"0",別紙３!H50)</f>
        <v>0</v>
      </c>
      <c r="I72" s="67">
        <f>IF(ISERROR(別紙３!I50),"0",別紙３!I50)</f>
        <v>0</v>
      </c>
    </row>
    <row r="73" spans="1:9" s="9" customFormat="1" ht="15" customHeight="1" x14ac:dyDescent="0.2">
      <c r="A73" s="20">
        <f>別紙３!A51</f>
        <v>46181</v>
      </c>
      <c r="B73" s="21" t="str">
        <f>別紙３!B51</f>
        <v>月</v>
      </c>
      <c r="C73" s="57">
        <f>IF(ISERROR(別紙３!C51),"0",別紙３!C51)</f>
        <v>0</v>
      </c>
      <c r="D73" s="61" t="str">
        <f>IF(ISERROR(別紙３!D51),"0",別紙３!D51)</f>
        <v/>
      </c>
      <c r="E73" s="61" t="str">
        <f>IF(ISERROR(別紙３!E51),"0",別紙３!E51)</f>
        <v/>
      </c>
      <c r="F73" s="67" t="str">
        <f>IF(ISERROR(別紙３!F51),"0",別紙３!F51)</f>
        <v/>
      </c>
      <c r="G73" s="61">
        <f>IF(ISERROR(別紙３!G51),"0",別紙３!G51)</f>
        <v>0</v>
      </c>
      <c r="H73" s="61">
        <f>IF(ISERROR(別紙３!H51),"0",別紙３!H51)</f>
        <v>0</v>
      </c>
      <c r="I73" s="67">
        <f>IF(ISERROR(別紙３!I51),"0",別紙３!I51)</f>
        <v>0</v>
      </c>
    </row>
    <row r="74" spans="1:9" s="9" customFormat="1" ht="15" customHeight="1" x14ac:dyDescent="0.2">
      <c r="A74" s="20">
        <f>別紙３!A52</f>
        <v>46182</v>
      </c>
      <c r="B74" s="21" t="str">
        <f>別紙３!B52</f>
        <v>火</v>
      </c>
      <c r="C74" s="57">
        <f>IF(ISERROR(別紙３!C52),"0",別紙３!C52)</f>
        <v>0</v>
      </c>
      <c r="D74" s="61" t="str">
        <f>IF(ISERROR(別紙３!D52),"0",別紙３!D52)</f>
        <v/>
      </c>
      <c r="E74" s="61" t="str">
        <f>IF(ISERROR(別紙３!E52),"0",別紙３!E52)</f>
        <v/>
      </c>
      <c r="F74" s="67" t="str">
        <f>IF(ISERROR(別紙３!F52),"0",別紙３!F52)</f>
        <v/>
      </c>
      <c r="G74" s="61">
        <f>IF(ISERROR(別紙３!G52),"0",別紙３!G52)</f>
        <v>0</v>
      </c>
      <c r="H74" s="61">
        <f>IF(ISERROR(別紙３!H52),"0",別紙３!H52)</f>
        <v>0</v>
      </c>
      <c r="I74" s="67">
        <f>IF(ISERROR(別紙３!I52),"0",別紙３!I52)</f>
        <v>0</v>
      </c>
    </row>
    <row r="75" spans="1:9" s="9" customFormat="1" ht="15" customHeight="1" x14ac:dyDescent="0.2">
      <c r="A75" s="20">
        <f>別紙３!A53</f>
        <v>46183</v>
      </c>
      <c r="B75" s="21" t="str">
        <f>別紙３!B53</f>
        <v>水</v>
      </c>
      <c r="C75" s="57">
        <f>IF(ISERROR(別紙３!C53),"0",別紙３!C53)</f>
        <v>0</v>
      </c>
      <c r="D75" s="61" t="str">
        <f>IF(ISERROR(別紙３!D53),"0",別紙３!D53)</f>
        <v/>
      </c>
      <c r="E75" s="61" t="str">
        <f>IF(ISERROR(別紙３!E53),"0",別紙３!E53)</f>
        <v/>
      </c>
      <c r="F75" s="67" t="str">
        <f>IF(ISERROR(別紙３!F53),"0",別紙３!F53)</f>
        <v/>
      </c>
      <c r="G75" s="61">
        <f>IF(ISERROR(別紙３!G53),"0",別紙３!G53)</f>
        <v>0</v>
      </c>
      <c r="H75" s="61">
        <f>IF(ISERROR(別紙３!H53),"0",別紙３!H53)</f>
        <v>0</v>
      </c>
      <c r="I75" s="67">
        <f>IF(ISERROR(別紙３!I53),"0",別紙３!I53)</f>
        <v>0</v>
      </c>
    </row>
    <row r="76" spans="1:9" s="9" customFormat="1" ht="15" customHeight="1" x14ac:dyDescent="0.2">
      <c r="A76" s="20">
        <f>別紙３!A54</f>
        <v>46184</v>
      </c>
      <c r="B76" s="21" t="str">
        <f>別紙３!B54</f>
        <v>木</v>
      </c>
      <c r="C76" s="57">
        <f>IF(ISERROR(別紙３!C54),"0",別紙３!C54)</f>
        <v>0</v>
      </c>
      <c r="D76" s="61" t="str">
        <f>IF(ISERROR(別紙３!D54),"0",別紙３!D54)</f>
        <v/>
      </c>
      <c r="E76" s="61" t="str">
        <f>IF(ISERROR(別紙３!E54),"0",別紙３!E54)</f>
        <v/>
      </c>
      <c r="F76" s="67" t="str">
        <f>IF(ISERROR(別紙３!F54),"0",別紙３!F54)</f>
        <v/>
      </c>
      <c r="G76" s="61">
        <f>IF(ISERROR(別紙３!G54),"0",別紙３!G54)</f>
        <v>0</v>
      </c>
      <c r="H76" s="61">
        <f>IF(ISERROR(別紙３!H54),"0",別紙３!H54)</f>
        <v>0</v>
      </c>
      <c r="I76" s="67">
        <f>IF(ISERROR(別紙３!I54),"0",別紙３!I54)</f>
        <v>0</v>
      </c>
    </row>
    <row r="77" spans="1:9" s="9" customFormat="1" ht="15" customHeight="1" x14ac:dyDescent="0.2">
      <c r="A77" s="20">
        <f>別紙３!A55</f>
        <v>46185</v>
      </c>
      <c r="B77" s="21" t="str">
        <f>別紙３!B55</f>
        <v>金</v>
      </c>
      <c r="C77" s="57">
        <f>IF(ISERROR(別紙３!C55),"0",別紙３!C55)</f>
        <v>0</v>
      </c>
      <c r="D77" s="61" t="str">
        <f>IF(ISERROR(別紙３!D55),"0",別紙３!D55)</f>
        <v/>
      </c>
      <c r="E77" s="61" t="str">
        <f>IF(ISERROR(別紙３!E55),"0",別紙３!E55)</f>
        <v/>
      </c>
      <c r="F77" s="67" t="str">
        <f>IF(ISERROR(別紙３!F55),"0",別紙３!F55)</f>
        <v/>
      </c>
      <c r="G77" s="61">
        <f>IF(ISERROR(別紙３!G55),"0",別紙３!G55)</f>
        <v>0</v>
      </c>
      <c r="H77" s="61">
        <f>IF(ISERROR(別紙３!H55),"0",別紙３!H55)</f>
        <v>0</v>
      </c>
      <c r="I77" s="67">
        <f>IF(ISERROR(別紙３!I55),"0",別紙３!I55)</f>
        <v>0</v>
      </c>
    </row>
    <row r="78" spans="1:9" s="9" customFormat="1" ht="15" customHeight="1" x14ac:dyDescent="0.2">
      <c r="A78" s="20">
        <f>別紙３!A56</f>
        <v>46186</v>
      </c>
      <c r="B78" s="21" t="str">
        <f>別紙３!B56</f>
        <v>土</v>
      </c>
      <c r="C78" s="57">
        <f>IF(ISERROR(別紙３!C56),"0",別紙３!C56)</f>
        <v>0</v>
      </c>
      <c r="D78" s="61" t="str">
        <f>IF(ISERROR(別紙３!D56),"0",別紙３!D56)</f>
        <v/>
      </c>
      <c r="E78" s="61" t="str">
        <f>IF(ISERROR(別紙３!E56),"0",別紙３!E56)</f>
        <v/>
      </c>
      <c r="F78" s="67" t="str">
        <f>IF(ISERROR(別紙３!F56),"0",別紙３!F56)</f>
        <v/>
      </c>
      <c r="G78" s="61">
        <f>IF(ISERROR(別紙３!G56),"0",別紙３!G56)</f>
        <v>0</v>
      </c>
      <c r="H78" s="61">
        <f>IF(ISERROR(別紙３!H56),"0",別紙３!H56)</f>
        <v>0</v>
      </c>
      <c r="I78" s="67">
        <f>IF(ISERROR(別紙３!I56),"0",別紙３!I56)</f>
        <v>0</v>
      </c>
    </row>
    <row r="79" spans="1:9" s="9" customFormat="1" ht="15" customHeight="1" x14ac:dyDescent="0.2">
      <c r="A79" s="20">
        <f>別紙３!A57</f>
        <v>46187</v>
      </c>
      <c r="B79" s="21" t="str">
        <f>別紙３!B57</f>
        <v>日</v>
      </c>
      <c r="C79" s="57">
        <f>IF(ISERROR(別紙３!C57),"0",別紙３!C57)</f>
        <v>0</v>
      </c>
      <c r="D79" s="61" t="str">
        <f>IF(ISERROR(別紙３!D57),"0",別紙３!D57)</f>
        <v/>
      </c>
      <c r="E79" s="61" t="str">
        <f>IF(ISERROR(別紙３!E57),"0",別紙３!E57)</f>
        <v/>
      </c>
      <c r="F79" s="67" t="str">
        <f>IF(ISERROR(別紙３!F57),"0",別紙３!F57)</f>
        <v/>
      </c>
      <c r="G79" s="61">
        <f>IF(ISERROR(別紙３!G57),"0",別紙３!G57)</f>
        <v>0</v>
      </c>
      <c r="H79" s="61">
        <f>IF(ISERROR(別紙３!H57),"0",別紙３!H57)</f>
        <v>0</v>
      </c>
      <c r="I79" s="67">
        <f>IF(ISERROR(別紙３!I57),"0",別紙３!I57)</f>
        <v>0</v>
      </c>
    </row>
    <row r="80" spans="1:9" s="9" customFormat="1" ht="15" customHeight="1" x14ac:dyDescent="0.2">
      <c r="A80" s="20">
        <f>別紙３!A58</f>
        <v>46188</v>
      </c>
      <c r="B80" s="21" t="str">
        <f>別紙３!B58</f>
        <v>月</v>
      </c>
      <c r="C80" s="57">
        <f>IF(ISERROR(別紙３!C58),"0",別紙３!C58)</f>
        <v>0</v>
      </c>
      <c r="D80" s="61" t="str">
        <f>IF(ISERROR(別紙３!D58),"0",別紙３!D58)</f>
        <v/>
      </c>
      <c r="E80" s="61" t="str">
        <f>IF(ISERROR(別紙３!E58),"0",別紙３!E58)</f>
        <v/>
      </c>
      <c r="F80" s="67" t="str">
        <f>IF(ISERROR(別紙３!F58),"0",別紙３!F58)</f>
        <v/>
      </c>
      <c r="G80" s="61">
        <f>IF(ISERROR(別紙３!G58),"0",別紙３!G58)</f>
        <v>0</v>
      </c>
      <c r="H80" s="61">
        <f>IF(ISERROR(別紙３!H58),"0",別紙３!H58)</f>
        <v>0</v>
      </c>
      <c r="I80" s="67">
        <f>IF(ISERROR(別紙３!I58),"0",別紙３!I58)</f>
        <v>0</v>
      </c>
    </row>
    <row r="81" spans="1:9" s="9" customFormat="1" ht="15" customHeight="1" x14ac:dyDescent="0.2">
      <c r="A81" s="20">
        <f>別紙３!A59</f>
        <v>46189</v>
      </c>
      <c r="B81" s="21" t="str">
        <f>別紙３!B59</f>
        <v>火</v>
      </c>
      <c r="C81" s="57">
        <f>IF(ISERROR(別紙３!C59),"0",別紙３!C59)</f>
        <v>0</v>
      </c>
      <c r="D81" s="61" t="str">
        <f>IF(ISERROR(別紙３!D59),"0",別紙３!D59)</f>
        <v/>
      </c>
      <c r="E81" s="61" t="str">
        <f>IF(ISERROR(別紙３!E59),"0",別紙３!E59)</f>
        <v/>
      </c>
      <c r="F81" s="67" t="str">
        <f>IF(ISERROR(別紙３!F59),"0",別紙３!F59)</f>
        <v/>
      </c>
      <c r="G81" s="61">
        <f>IF(ISERROR(別紙３!G59),"0",別紙３!G59)</f>
        <v>0</v>
      </c>
      <c r="H81" s="61">
        <f>IF(ISERROR(別紙３!H59),"0",別紙３!H59)</f>
        <v>0</v>
      </c>
      <c r="I81" s="67">
        <f>IF(ISERROR(別紙３!I59),"0",別紙３!I59)</f>
        <v>0</v>
      </c>
    </row>
    <row r="82" spans="1:9" s="9" customFormat="1" ht="15" customHeight="1" x14ac:dyDescent="0.2">
      <c r="A82" s="20">
        <f>別紙３!A60</f>
        <v>46190</v>
      </c>
      <c r="B82" s="21" t="str">
        <f>別紙３!B60</f>
        <v>水</v>
      </c>
      <c r="C82" s="57">
        <f>IF(ISERROR(別紙３!C60),"0",別紙３!C60)</f>
        <v>0</v>
      </c>
      <c r="D82" s="61" t="str">
        <f>IF(ISERROR(別紙３!D60),"0",別紙３!D60)</f>
        <v/>
      </c>
      <c r="E82" s="61" t="str">
        <f>IF(ISERROR(別紙３!E60),"0",別紙３!E60)</f>
        <v/>
      </c>
      <c r="F82" s="67" t="str">
        <f>IF(ISERROR(別紙３!F60),"0",別紙３!F60)</f>
        <v/>
      </c>
      <c r="G82" s="61">
        <f>IF(ISERROR(別紙３!G60),"0",別紙３!G60)</f>
        <v>0</v>
      </c>
      <c r="H82" s="61">
        <f>IF(ISERROR(別紙３!H60),"0",別紙３!H60)</f>
        <v>0</v>
      </c>
      <c r="I82" s="67">
        <f>IF(ISERROR(別紙３!I60),"0",別紙３!I60)</f>
        <v>0</v>
      </c>
    </row>
    <row r="83" spans="1:9" s="9" customFormat="1" ht="15" customHeight="1" x14ac:dyDescent="0.2">
      <c r="A83" s="20">
        <f>別紙３!A61</f>
        <v>46191</v>
      </c>
      <c r="B83" s="21" t="str">
        <f>別紙３!B61</f>
        <v>木</v>
      </c>
      <c r="C83" s="57">
        <f>IF(ISERROR(別紙３!C61),"0",別紙３!C61)</f>
        <v>0</v>
      </c>
      <c r="D83" s="61" t="str">
        <f>IF(ISERROR(別紙３!D61),"0",別紙３!D61)</f>
        <v/>
      </c>
      <c r="E83" s="61" t="str">
        <f>IF(ISERROR(別紙３!E61),"0",別紙３!E61)</f>
        <v/>
      </c>
      <c r="F83" s="67" t="str">
        <f>IF(ISERROR(別紙３!F61),"0",別紙３!F61)</f>
        <v/>
      </c>
      <c r="G83" s="61">
        <f>IF(ISERROR(別紙３!G61),"0",別紙３!G61)</f>
        <v>0</v>
      </c>
      <c r="H83" s="61">
        <f>IF(ISERROR(別紙３!H61),"0",別紙３!H61)</f>
        <v>0</v>
      </c>
      <c r="I83" s="67">
        <f>IF(ISERROR(別紙３!I61),"0",別紙３!I61)</f>
        <v>0</v>
      </c>
    </row>
    <row r="84" spans="1:9" s="9" customFormat="1" ht="15" customHeight="1" x14ac:dyDescent="0.2">
      <c r="A84" s="20">
        <f>別紙３!A62</f>
        <v>46192</v>
      </c>
      <c r="B84" s="21" t="str">
        <f>別紙３!B62</f>
        <v>金</v>
      </c>
      <c r="C84" s="57">
        <f>IF(ISERROR(別紙３!C62),"0",別紙３!C62)</f>
        <v>0</v>
      </c>
      <c r="D84" s="61" t="str">
        <f>IF(ISERROR(別紙３!D62),"0",別紙３!D62)</f>
        <v/>
      </c>
      <c r="E84" s="61" t="str">
        <f>IF(ISERROR(別紙３!E62),"0",別紙３!E62)</f>
        <v/>
      </c>
      <c r="F84" s="67" t="str">
        <f>IF(ISERROR(別紙３!F62),"0",別紙３!F62)</f>
        <v/>
      </c>
      <c r="G84" s="61">
        <f>IF(ISERROR(別紙３!G62),"0",別紙３!G62)</f>
        <v>0</v>
      </c>
      <c r="H84" s="61">
        <f>IF(ISERROR(別紙３!H62),"0",別紙３!H62)</f>
        <v>0</v>
      </c>
      <c r="I84" s="67">
        <f>IF(ISERROR(別紙３!I62),"0",別紙３!I62)</f>
        <v>0</v>
      </c>
    </row>
    <row r="85" spans="1:9" s="9" customFormat="1" ht="15" customHeight="1" x14ac:dyDescent="0.2">
      <c r="A85" s="20">
        <f>別紙３!A63</f>
        <v>46193</v>
      </c>
      <c r="B85" s="21" t="str">
        <f>別紙３!B63</f>
        <v>土</v>
      </c>
      <c r="C85" s="57">
        <f>IF(ISERROR(別紙３!C63),"0",別紙３!C63)</f>
        <v>0</v>
      </c>
      <c r="D85" s="61" t="str">
        <f>IF(ISERROR(別紙３!D63),"0",別紙３!D63)</f>
        <v/>
      </c>
      <c r="E85" s="61" t="str">
        <f>IF(ISERROR(別紙３!E63),"0",別紙３!E63)</f>
        <v/>
      </c>
      <c r="F85" s="67" t="str">
        <f>IF(ISERROR(別紙３!F63),"0",別紙３!F63)</f>
        <v/>
      </c>
      <c r="G85" s="61">
        <f>IF(ISERROR(別紙３!G63),"0",別紙３!G63)</f>
        <v>0</v>
      </c>
      <c r="H85" s="61">
        <f>IF(ISERROR(別紙３!H63),"0",別紙３!H63)</f>
        <v>0</v>
      </c>
      <c r="I85" s="67">
        <f>IF(ISERROR(別紙３!I63),"0",別紙３!I63)</f>
        <v>0</v>
      </c>
    </row>
    <row r="86" spans="1:9" s="9" customFormat="1" ht="15" customHeight="1" x14ac:dyDescent="0.2">
      <c r="A86" s="20">
        <f>別紙３!A64</f>
        <v>46194</v>
      </c>
      <c r="B86" s="21" t="str">
        <f>別紙３!B64</f>
        <v>日</v>
      </c>
      <c r="C86" s="57">
        <f>IF(ISERROR(別紙３!C64),"0",別紙３!C64)</f>
        <v>0</v>
      </c>
      <c r="D86" s="61" t="str">
        <f>IF(ISERROR(別紙３!D64),"0",別紙３!D64)</f>
        <v/>
      </c>
      <c r="E86" s="61" t="str">
        <f>IF(ISERROR(別紙３!E64),"0",別紙３!E64)</f>
        <v/>
      </c>
      <c r="F86" s="67" t="str">
        <f>IF(ISERROR(別紙３!F64),"0",別紙３!F64)</f>
        <v/>
      </c>
      <c r="G86" s="61">
        <f>IF(ISERROR(別紙３!G64),"0",別紙３!G64)</f>
        <v>0</v>
      </c>
      <c r="H86" s="61">
        <f>IF(ISERROR(別紙３!H64),"0",別紙３!H64)</f>
        <v>0</v>
      </c>
      <c r="I86" s="67">
        <f>IF(ISERROR(別紙３!I64),"0",別紙３!I64)</f>
        <v>0</v>
      </c>
    </row>
    <row r="87" spans="1:9" s="9" customFormat="1" ht="15" customHeight="1" x14ac:dyDescent="0.2">
      <c r="A87" s="20">
        <f>別紙３!A65</f>
        <v>46195</v>
      </c>
      <c r="B87" s="21" t="str">
        <f>別紙３!B65</f>
        <v>月</v>
      </c>
      <c r="C87" s="57">
        <f>IF(ISERROR(別紙３!C65),"0",別紙３!C65)</f>
        <v>0</v>
      </c>
      <c r="D87" s="61" t="str">
        <f>IF(ISERROR(別紙３!D65),"0",別紙３!D65)</f>
        <v/>
      </c>
      <c r="E87" s="61" t="str">
        <f>IF(ISERROR(別紙３!E65),"0",別紙３!E65)</f>
        <v/>
      </c>
      <c r="F87" s="67" t="str">
        <f>IF(ISERROR(別紙３!F65),"0",別紙３!F65)</f>
        <v/>
      </c>
      <c r="G87" s="61">
        <f>IF(ISERROR(別紙３!G65),"0",別紙３!G65)</f>
        <v>0</v>
      </c>
      <c r="H87" s="61">
        <f>IF(ISERROR(別紙３!H65),"0",別紙３!H65)</f>
        <v>0</v>
      </c>
      <c r="I87" s="67">
        <f>IF(ISERROR(別紙３!I65),"0",別紙３!I65)</f>
        <v>0</v>
      </c>
    </row>
    <row r="88" spans="1:9" s="9" customFormat="1" ht="15" customHeight="1" x14ac:dyDescent="0.2">
      <c r="A88" s="20">
        <f>別紙３!A66</f>
        <v>46196</v>
      </c>
      <c r="B88" s="21" t="str">
        <f>別紙３!B66</f>
        <v>火</v>
      </c>
      <c r="C88" s="57">
        <f>IF(ISERROR(別紙３!C66),"0",別紙３!C66)</f>
        <v>0</v>
      </c>
      <c r="D88" s="61" t="str">
        <f>IF(ISERROR(別紙３!D66),"0",別紙３!D66)</f>
        <v/>
      </c>
      <c r="E88" s="61" t="str">
        <f>IF(ISERROR(別紙３!E66),"0",別紙３!E66)</f>
        <v/>
      </c>
      <c r="F88" s="67" t="str">
        <f>IF(ISERROR(別紙３!F66),"0",別紙３!F66)</f>
        <v/>
      </c>
      <c r="G88" s="61">
        <f>IF(ISERROR(別紙３!G66),"0",別紙３!G66)</f>
        <v>0</v>
      </c>
      <c r="H88" s="61">
        <f>IF(ISERROR(別紙３!H66),"0",別紙３!H66)</f>
        <v>0</v>
      </c>
      <c r="I88" s="67">
        <f>IF(ISERROR(別紙３!I66),"0",別紙３!I66)</f>
        <v>0</v>
      </c>
    </row>
    <row r="89" spans="1:9" s="9" customFormat="1" ht="15" customHeight="1" x14ac:dyDescent="0.2">
      <c r="A89" s="20">
        <f>別紙３!A67</f>
        <v>46197</v>
      </c>
      <c r="B89" s="21" t="str">
        <f>別紙３!B67</f>
        <v>水</v>
      </c>
      <c r="C89" s="57">
        <f>IF(ISERROR(別紙３!C67),"0",別紙３!C67)</f>
        <v>0</v>
      </c>
      <c r="D89" s="61" t="str">
        <f>IF(ISERROR(別紙３!D67),"0",別紙３!D67)</f>
        <v/>
      </c>
      <c r="E89" s="61" t="str">
        <f>IF(ISERROR(別紙３!E67),"0",別紙３!E67)</f>
        <v/>
      </c>
      <c r="F89" s="67" t="str">
        <f>IF(ISERROR(別紙３!F67),"0",別紙３!F67)</f>
        <v/>
      </c>
      <c r="G89" s="61">
        <f>IF(ISERROR(別紙３!G67),"0",別紙３!G67)</f>
        <v>0</v>
      </c>
      <c r="H89" s="61">
        <f>IF(ISERROR(別紙３!H67),"0",別紙３!H67)</f>
        <v>0</v>
      </c>
      <c r="I89" s="67">
        <f>IF(ISERROR(別紙３!I67),"0",別紙３!I67)</f>
        <v>0</v>
      </c>
    </row>
    <row r="90" spans="1:9" s="9" customFormat="1" ht="15" customHeight="1" x14ac:dyDescent="0.2">
      <c r="A90" s="20">
        <f>別紙３!A68</f>
        <v>46198</v>
      </c>
      <c r="B90" s="21" t="str">
        <f>別紙３!B68</f>
        <v>木</v>
      </c>
      <c r="C90" s="57">
        <f>IF(ISERROR(別紙３!C68),"0",別紙３!C68)</f>
        <v>0</v>
      </c>
      <c r="D90" s="61" t="str">
        <f>IF(ISERROR(別紙３!D68),"0",別紙３!D68)</f>
        <v/>
      </c>
      <c r="E90" s="61" t="str">
        <f>IF(ISERROR(別紙３!E68),"0",別紙３!E68)</f>
        <v/>
      </c>
      <c r="F90" s="67" t="str">
        <f>IF(ISERROR(別紙３!F68),"0",別紙３!F68)</f>
        <v/>
      </c>
      <c r="G90" s="61">
        <f>IF(ISERROR(別紙３!G68),"0",別紙３!G68)</f>
        <v>0</v>
      </c>
      <c r="H90" s="61">
        <f>IF(ISERROR(別紙３!H68),"0",別紙３!H68)</f>
        <v>0</v>
      </c>
      <c r="I90" s="67">
        <f>IF(ISERROR(別紙３!I68),"0",別紙３!I68)</f>
        <v>0</v>
      </c>
    </row>
    <row r="91" spans="1:9" s="9" customFormat="1" ht="15" customHeight="1" x14ac:dyDescent="0.2">
      <c r="A91" s="20">
        <f>別紙３!A69</f>
        <v>46199</v>
      </c>
      <c r="B91" s="21" t="str">
        <f>別紙３!B69</f>
        <v>金</v>
      </c>
      <c r="C91" s="57">
        <f>IF(ISERROR(別紙３!C69),"0",別紙３!C69)</f>
        <v>0</v>
      </c>
      <c r="D91" s="61" t="str">
        <f>IF(ISERROR(別紙３!D69),"0",別紙３!D69)</f>
        <v/>
      </c>
      <c r="E91" s="61" t="str">
        <f>IF(ISERROR(別紙３!E69),"0",別紙３!E69)</f>
        <v/>
      </c>
      <c r="F91" s="67" t="str">
        <f>IF(ISERROR(別紙３!F69),"0",別紙３!F69)</f>
        <v/>
      </c>
      <c r="G91" s="61">
        <f>IF(ISERROR(別紙３!G69),"0",別紙３!G69)</f>
        <v>0</v>
      </c>
      <c r="H91" s="61">
        <f>IF(ISERROR(別紙３!H69),"0",別紙３!H69)</f>
        <v>0</v>
      </c>
      <c r="I91" s="67">
        <f>IF(ISERROR(別紙３!I69),"0",別紙３!I69)</f>
        <v>0</v>
      </c>
    </row>
    <row r="92" spans="1:9" s="9" customFormat="1" ht="15" customHeight="1" x14ac:dyDescent="0.2">
      <c r="A92" s="20">
        <f>別紙３!A70</f>
        <v>46200</v>
      </c>
      <c r="B92" s="21" t="str">
        <f>別紙３!B70</f>
        <v>土</v>
      </c>
      <c r="C92" s="57">
        <f>IF(ISERROR(別紙３!C70),"0",別紙３!C70)</f>
        <v>0</v>
      </c>
      <c r="D92" s="61" t="str">
        <f>IF(ISERROR(別紙３!D70),"0",別紙３!D70)</f>
        <v/>
      </c>
      <c r="E92" s="61" t="str">
        <f>IF(ISERROR(別紙３!E70),"0",別紙３!E70)</f>
        <v/>
      </c>
      <c r="F92" s="67" t="str">
        <f>IF(ISERROR(別紙３!F70),"0",別紙３!F70)</f>
        <v/>
      </c>
      <c r="G92" s="61">
        <f>IF(ISERROR(別紙３!G70),"0",別紙３!G70)</f>
        <v>0</v>
      </c>
      <c r="H92" s="61">
        <f>IF(ISERROR(別紙３!H70),"0",別紙３!H70)</f>
        <v>0</v>
      </c>
      <c r="I92" s="67">
        <f>IF(ISERROR(別紙３!I70),"0",別紙３!I70)</f>
        <v>0</v>
      </c>
    </row>
    <row r="93" spans="1:9" s="9" customFormat="1" ht="15" customHeight="1" x14ac:dyDescent="0.2">
      <c r="A93" s="20">
        <f>別紙３!A71</f>
        <v>46201</v>
      </c>
      <c r="B93" s="21" t="str">
        <f>別紙３!B71</f>
        <v>日</v>
      </c>
      <c r="C93" s="57">
        <f>IF(ISERROR(別紙３!C71),"0",別紙３!C71)</f>
        <v>0</v>
      </c>
      <c r="D93" s="61" t="str">
        <f>IF(ISERROR(別紙３!D71),"0",別紙３!D71)</f>
        <v/>
      </c>
      <c r="E93" s="61" t="str">
        <f>IF(ISERROR(別紙３!E71),"0",別紙３!E71)</f>
        <v/>
      </c>
      <c r="F93" s="67" t="str">
        <f>IF(ISERROR(別紙３!F71),"0",別紙３!F71)</f>
        <v/>
      </c>
      <c r="G93" s="61">
        <f>IF(ISERROR(別紙３!G71),"0",別紙３!G71)</f>
        <v>0</v>
      </c>
      <c r="H93" s="61">
        <f>IF(ISERROR(別紙３!H71),"0",別紙３!H71)</f>
        <v>0</v>
      </c>
      <c r="I93" s="67">
        <f>IF(ISERROR(別紙３!I71),"0",別紙３!I71)</f>
        <v>0</v>
      </c>
    </row>
    <row r="94" spans="1:9" s="9" customFormat="1" ht="15" customHeight="1" x14ac:dyDescent="0.2">
      <c r="A94" s="20">
        <f>別紙３!A72</f>
        <v>46202</v>
      </c>
      <c r="B94" s="21" t="str">
        <f>別紙３!B72</f>
        <v>月</v>
      </c>
      <c r="C94" s="57">
        <f>IF(ISERROR(別紙３!C72),"0",別紙３!C72)</f>
        <v>0</v>
      </c>
      <c r="D94" s="61" t="str">
        <f>IF(ISERROR(別紙３!D72),"0",別紙３!D72)</f>
        <v/>
      </c>
      <c r="E94" s="61" t="str">
        <f>IF(ISERROR(別紙３!E72),"0",別紙３!E72)</f>
        <v/>
      </c>
      <c r="F94" s="67" t="str">
        <f>IF(ISERROR(別紙３!F72),"0",別紙３!F72)</f>
        <v/>
      </c>
      <c r="G94" s="61">
        <f>IF(ISERROR(別紙３!G72),"0",別紙３!G72)</f>
        <v>0</v>
      </c>
      <c r="H94" s="61">
        <f>IF(ISERROR(別紙３!H72),"0",別紙３!H72)</f>
        <v>0</v>
      </c>
      <c r="I94" s="67">
        <f>IF(ISERROR(別紙３!I72),"0",別紙３!I72)</f>
        <v>0</v>
      </c>
    </row>
    <row r="95" spans="1:9" s="9" customFormat="1" ht="15" customHeight="1" x14ac:dyDescent="0.2">
      <c r="A95" s="20">
        <f>別紙３!A73</f>
        <v>46203</v>
      </c>
      <c r="B95" s="21" t="str">
        <f>別紙３!B73</f>
        <v>火</v>
      </c>
      <c r="C95" s="57">
        <f>IF(ISERROR(別紙３!C73),"0",別紙３!C73)</f>
        <v>0</v>
      </c>
      <c r="D95" s="61" t="str">
        <f>IF(ISERROR(別紙３!D73),"0",別紙３!D73)</f>
        <v/>
      </c>
      <c r="E95" s="61" t="str">
        <f>IF(ISERROR(別紙３!E73),"0",別紙３!E73)</f>
        <v/>
      </c>
      <c r="F95" s="67" t="str">
        <f>IF(ISERROR(別紙３!F73),"0",別紙３!F73)</f>
        <v/>
      </c>
      <c r="G95" s="61">
        <f>IF(ISERROR(別紙３!G73),"0",別紙３!G73)</f>
        <v>0</v>
      </c>
      <c r="H95" s="61">
        <f>IF(ISERROR(別紙３!H73),"0",別紙３!H73)</f>
        <v>0</v>
      </c>
      <c r="I95" s="67">
        <f>IF(ISERROR(別紙３!I73),"0",別紙３!I73)</f>
        <v>0</v>
      </c>
    </row>
    <row r="96" spans="1:9" s="9" customFormat="1" ht="15" customHeight="1" x14ac:dyDescent="0.2">
      <c r="A96" s="20">
        <f>別紙３!J44</f>
        <v>46204</v>
      </c>
      <c r="B96" s="21" t="str">
        <f>別紙３!K44</f>
        <v>水</v>
      </c>
      <c r="C96" s="57">
        <f>IF(ISERROR(別紙３!L44),"0",別紙３!L44)</f>
        <v>0</v>
      </c>
      <c r="D96" s="61" t="str">
        <f>IF(ISERROR(別紙３!M44),"0",別紙３!M44)</f>
        <v/>
      </c>
      <c r="E96" s="61" t="str">
        <f>IF(ISERROR(別紙３!N44),"0",別紙３!N44)</f>
        <v/>
      </c>
      <c r="F96" s="67" t="str">
        <f>IF(ISERROR(別紙３!O44),"0",別紙３!O44)</f>
        <v/>
      </c>
      <c r="G96" s="61">
        <f>IF(ISERROR(別紙３!P44),"0",別紙３!P44)</f>
        <v>0</v>
      </c>
      <c r="H96" s="61">
        <f>IF(ISERROR(別紙３!Q44),"0",別紙３!Q44)</f>
        <v>0</v>
      </c>
      <c r="I96" s="67">
        <f>IF(ISERROR(別紙３!R44),"0",別紙３!R44)</f>
        <v>0</v>
      </c>
    </row>
    <row r="97" spans="1:9" s="9" customFormat="1" ht="15" customHeight="1" x14ac:dyDescent="0.2">
      <c r="A97" s="20">
        <f>別紙３!J45</f>
        <v>46205</v>
      </c>
      <c r="B97" s="21" t="str">
        <f>別紙３!K45</f>
        <v>木</v>
      </c>
      <c r="C97" s="57">
        <f>IF(ISERROR(別紙３!L45),"0",別紙３!L45)</f>
        <v>0</v>
      </c>
      <c r="D97" s="61" t="str">
        <f>IF(ISERROR(別紙３!M45),"0",別紙３!M45)</f>
        <v/>
      </c>
      <c r="E97" s="61" t="str">
        <f>IF(ISERROR(別紙３!N45),"0",別紙３!N45)</f>
        <v/>
      </c>
      <c r="F97" s="67" t="str">
        <f>IF(ISERROR(別紙３!O45),"0",別紙３!O45)</f>
        <v/>
      </c>
      <c r="G97" s="61">
        <f>IF(ISERROR(別紙３!P45),"0",別紙３!P45)</f>
        <v>0</v>
      </c>
      <c r="H97" s="61">
        <f>IF(ISERROR(別紙３!Q45),"0",別紙３!Q45)</f>
        <v>0</v>
      </c>
      <c r="I97" s="67">
        <f>IF(ISERROR(別紙３!R45),"0",別紙３!R45)</f>
        <v>0</v>
      </c>
    </row>
    <row r="98" spans="1:9" s="9" customFormat="1" ht="15" customHeight="1" x14ac:dyDescent="0.2">
      <c r="A98" s="20">
        <f>別紙３!J46</f>
        <v>46206</v>
      </c>
      <c r="B98" s="21" t="str">
        <f>別紙３!K46</f>
        <v>金</v>
      </c>
      <c r="C98" s="57">
        <f>IF(ISERROR(別紙３!L46),"0",別紙３!L46)</f>
        <v>0</v>
      </c>
      <c r="D98" s="61" t="str">
        <f>IF(ISERROR(別紙３!M46),"0",別紙３!M46)</f>
        <v/>
      </c>
      <c r="E98" s="61" t="str">
        <f>IF(ISERROR(別紙３!N46),"0",別紙３!N46)</f>
        <v/>
      </c>
      <c r="F98" s="67" t="str">
        <f>IF(ISERROR(別紙３!O46),"0",別紙３!O46)</f>
        <v/>
      </c>
      <c r="G98" s="61">
        <f>IF(ISERROR(別紙３!P46),"0",別紙３!P46)</f>
        <v>0</v>
      </c>
      <c r="H98" s="61">
        <f>IF(ISERROR(別紙３!Q46),"0",別紙３!Q46)</f>
        <v>0</v>
      </c>
      <c r="I98" s="67">
        <f>IF(ISERROR(別紙３!R46),"0",別紙３!R46)</f>
        <v>0</v>
      </c>
    </row>
    <row r="99" spans="1:9" s="9" customFormat="1" ht="15" customHeight="1" x14ac:dyDescent="0.2">
      <c r="A99" s="20">
        <f>別紙３!J47</f>
        <v>46207</v>
      </c>
      <c r="B99" s="21" t="str">
        <f>別紙３!K47</f>
        <v>土</v>
      </c>
      <c r="C99" s="57">
        <f>IF(ISERROR(別紙３!L47),"0",別紙３!L47)</f>
        <v>0</v>
      </c>
      <c r="D99" s="61" t="str">
        <f>IF(ISERROR(別紙３!M47),"0",別紙３!M47)</f>
        <v/>
      </c>
      <c r="E99" s="61" t="str">
        <f>IF(ISERROR(別紙３!N47),"0",別紙３!N47)</f>
        <v/>
      </c>
      <c r="F99" s="67" t="str">
        <f>IF(ISERROR(別紙３!O47),"0",別紙３!O47)</f>
        <v/>
      </c>
      <c r="G99" s="61">
        <f>IF(ISERROR(別紙３!P47),"0",別紙３!P47)</f>
        <v>0</v>
      </c>
      <c r="H99" s="61">
        <f>IF(ISERROR(別紙３!Q47),"0",別紙３!Q47)</f>
        <v>0</v>
      </c>
      <c r="I99" s="67">
        <f>IF(ISERROR(別紙３!R47),"0",別紙３!R47)</f>
        <v>0</v>
      </c>
    </row>
    <row r="100" spans="1:9" s="9" customFormat="1" ht="15" customHeight="1" x14ac:dyDescent="0.2">
      <c r="A100" s="20">
        <f>別紙３!J48</f>
        <v>46208</v>
      </c>
      <c r="B100" s="21" t="str">
        <f>別紙３!K48</f>
        <v>日</v>
      </c>
      <c r="C100" s="57">
        <f>IF(ISERROR(別紙３!L48),"0",別紙３!L48)</f>
        <v>0</v>
      </c>
      <c r="D100" s="61" t="str">
        <f>IF(ISERROR(別紙３!M48),"0",別紙３!M48)</f>
        <v/>
      </c>
      <c r="E100" s="61" t="str">
        <f>IF(ISERROR(別紙３!N48),"0",別紙３!N48)</f>
        <v/>
      </c>
      <c r="F100" s="67" t="str">
        <f>IF(ISERROR(別紙３!O48),"0",別紙３!O48)</f>
        <v/>
      </c>
      <c r="G100" s="61">
        <f>IF(ISERROR(別紙３!P48),"0",別紙３!P48)</f>
        <v>0</v>
      </c>
      <c r="H100" s="61">
        <f>IF(ISERROR(別紙３!Q48),"0",別紙３!Q48)</f>
        <v>0</v>
      </c>
      <c r="I100" s="67">
        <f>IF(ISERROR(別紙３!R48),"0",別紙３!R48)</f>
        <v>0</v>
      </c>
    </row>
    <row r="101" spans="1:9" s="9" customFormat="1" ht="15" customHeight="1" x14ac:dyDescent="0.2">
      <c r="A101" s="20">
        <f>別紙３!J49</f>
        <v>46209</v>
      </c>
      <c r="B101" s="21" t="str">
        <f>別紙３!K49</f>
        <v>月</v>
      </c>
      <c r="C101" s="57">
        <f>IF(ISERROR(別紙３!L49),"0",別紙３!L49)</f>
        <v>0</v>
      </c>
      <c r="D101" s="61" t="str">
        <f>IF(ISERROR(別紙３!M49),"0",別紙３!M49)</f>
        <v/>
      </c>
      <c r="E101" s="61" t="str">
        <f>IF(ISERROR(別紙３!N49),"0",別紙３!N49)</f>
        <v/>
      </c>
      <c r="F101" s="67" t="str">
        <f>IF(ISERROR(別紙３!O49),"0",別紙３!O49)</f>
        <v/>
      </c>
      <c r="G101" s="61">
        <f>IF(ISERROR(別紙３!P49),"0",別紙３!P49)</f>
        <v>0</v>
      </c>
      <c r="H101" s="61">
        <f>IF(ISERROR(別紙３!Q49),"0",別紙３!Q49)</f>
        <v>0</v>
      </c>
      <c r="I101" s="67">
        <f>IF(ISERROR(別紙３!R49),"0",別紙３!R49)</f>
        <v>0</v>
      </c>
    </row>
    <row r="102" spans="1:9" s="9" customFormat="1" ht="15" customHeight="1" x14ac:dyDescent="0.2">
      <c r="A102" s="20">
        <f>別紙３!J50</f>
        <v>46210</v>
      </c>
      <c r="B102" s="21" t="str">
        <f>別紙３!K50</f>
        <v>火</v>
      </c>
      <c r="C102" s="57">
        <f>IF(ISERROR(別紙３!L50),"0",別紙３!L50)</f>
        <v>0</v>
      </c>
      <c r="D102" s="61" t="str">
        <f>IF(ISERROR(別紙３!M50),"0",別紙３!M50)</f>
        <v/>
      </c>
      <c r="E102" s="61" t="str">
        <f>IF(ISERROR(別紙３!N50),"0",別紙３!N50)</f>
        <v/>
      </c>
      <c r="F102" s="67" t="str">
        <f>IF(ISERROR(別紙３!O50),"0",別紙３!O50)</f>
        <v/>
      </c>
      <c r="G102" s="61">
        <f>IF(ISERROR(別紙３!P50),"0",別紙３!P50)</f>
        <v>0</v>
      </c>
      <c r="H102" s="61">
        <f>IF(ISERROR(別紙３!Q50),"0",別紙３!Q50)</f>
        <v>0</v>
      </c>
      <c r="I102" s="67">
        <f>IF(ISERROR(別紙３!R50),"0",別紙３!R50)</f>
        <v>0</v>
      </c>
    </row>
    <row r="103" spans="1:9" s="9" customFormat="1" ht="15" customHeight="1" x14ac:dyDescent="0.2">
      <c r="A103" s="20">
        <f>別紙３!J51</f>
        <v>46211</v>
      </c>
      <c r="B103" s="21" t="str">
        <f>別紙３!K51</f>
        <v>水</v>
      </c>
      <c r="C103" s="57">
        <f>IF(ISERROR(別紙３!L51),"0",別紙３!L51)</f>
        <v>0</v>
      </c>
      <c r="D103" s="61" t="str">
        <f>IF(ISERROR(別紙３!M51),"0",別紙３!M51)</f>
        <v/>
      </c>
      <c r="E103" s="61" t="str">
        <f>IF(ISERROR(別紙３!N51),"0",別紙３!N51)</f>
        <v/>
      </c>
      <c r="F103" s="67" t="str">
        <f>IF(ISERROR(別紙３!O51),"0",別紙３!O51)</f>
        <v/>
      </c>
      <c r="G103" s="61">
        <f>IF(ISERROR(別紙３!P51),"0",別紙３!P51)</f>
        <v>0</v>
      </c>
      <c r="H103" s="61">
        <f>IF(ISERROR(別紙３!Q51),"0",別紙３!Q51)</f>
        <v>0</v>
      </c>
      <c r="I103" s="67">
        <f>IF(ISERROR(別紙３!R51),"0",別紙３!R51)</f>
        <v>0</v>
      </c>
    </row>
    <row r="104" spans="1:9" s="9" customFormat="1" ht="15" customHeight="1" x14ac:dyDescent="0.2">
      <c r="A104" s="20">
        <f>別紙３!J52</f>
        <v>46212</v>
      </c>
      <c r="B104" s="21" t="str">
        <f>別紙３!K52</f>
        <v>木</v>
      </c>
      <c r="C104" s="57">
        <f>IF(ISERROR(別紙３!L52),"0",別紙３!L52)</f>
        <v>0</v>
      </c>
      <c r="D104" s="61" t="str">
        <f>IF(ISERROR(別紙３!M52),"0",別紙３!M52)</f>
        <v/>
      </c>
      <c r="E104" s="61" t="str">
        <f>IF(ISERROR(別紙３!N52),"0",別紙３!N52)</f>
        <v/>
      </c>
      <c r="F104" s="67" t="str">
        <f>IF(ISERROR(別紙３!O52),"0",別紙３!O52)</f>
        <v/>
      </c>
      <c r="G104" s="61">
        <f>IF(ISERROR(別紙３!P52),"0",別紙３!P52)</f>
        <v>0</v>
      </c>
      <c r="H104" s="61">
        <f>IF(ISERROR(別紙３!Q52),"0",別紙３!Q52)</f>
        <v>0</v>
      </c>
      <c r="I104" s="67">
        <f>IF(ISERROR(別紙３!R52),"0",別紙３!R52)</f>
        <v>0</v>
      </c>
    </row>
    <row r="105" spans="1:9" s="9" customFormat="1" ht="15" customHeight="1" x14ac:dyDescent="0.2">
      <c r="A105" s="20">
        <f>別紙３!J53</f>
        <v>46213</v>
      </c>
      <c r="B105" s="21" t="str">
        <f>別紙３!K53</f>
        <v>金</v>
      </c>
      <c r="C105" s="57">
        <f>IF(ISERROR(別紙３!L53),"0",別紙３!L53)</f>
        <v>0</v>
      </c>
      <c r="D105" s="61" t="str">
        <f>IF(ISERROR(別紙３!M53),"0",別紙３!M53)</f>
        <v/>
      </c>
      <c r="E105" s="61" t="str">
        <f>IF(ISERROR(別紙３!N53),"0",別紙３!N53)</f>
        <v/>
      </c>
      <c r="F105" s="67" t="str">
        <f>IF(ISERROR(別紙３!O53),"0",別紙３!O53)</f>
        <v/>
      </c>
      <c r="G105" s="61">
        <f>IF(ISERROR(別紙３!P53),"0",別紙３!P53)</f>
        <v>0</v>
      </c>
      <c r="H105" s="61">
        <f>IF(ISERROR(別紙３!Q53),"0",別紙３!Q53)</f>
        <v>0</v>
      </c>
      <c r="I105" s="67">
        <f>IF(ISERROR(別紙３!R53),"0",別紙３!R53)</f>
        <v>0</v>
      </c>
    </row>
    <row r="106" spans="1:9" s="9" customFormat="1" ht="15" customHeight="1" x14ac:dyDescent="0.2">
      <c r="A106" s="20">
        <f>別紙３!J54</f>
        <v>46214</v>
      </c>
      <c r="B106" s="21" t="str">
        <f>別紙３!K54</f>
        <v>土</v>
      </c>
      <c r="C106" s="57">
        <f>IF(ISERROR(別紙３!L54),"0",別紙３!L54)</f>
        <v>0</v>
      </c>
      <c r="D106" s="61" t="str">
        <f>IF(ISERROR(別紙３!M54),"0",別紙３!M54)</f>
        <v/>
      </c>
      <c r="E106" s="61" t="str">
        <f>IF(ISERROR(別紙３!N54),"0",別紙３!N54)</f>
        <v/>
      </c>
      <c r="F106" s="67" t="str">
        <f>IF(ISERROR(別紙３!O54),"0",別紙３!O54)</f>
        <v/>
      </c>
      <c r="G106" s="61">
        <f>IF(ISERROR(別紙３!P54),"0",別紙３!P54)</f>
        <v>0</v>
      </c>
      <c r="H106" s="61">
        <f>IF(ISERROR(別紙３!Q54),"0",別紙３!Q54)</f>
        <v>0</v>
      </c>
      <c r="I106" s="67">
        <f>IF(ISERROR(別紙３!R54),"0",別紙３!R54)</f>
        <v>0</v>
      </c>
    </row>
    <row r="107" spans="1:9" s="9" customFormat="1" ht="15" customHeight="1" x14ac:dyDescent="0.2">
      <c r="A107" s="20">
        <f>別紙３!J55</f>
        <v>46215</v>
      </c>
      <c r="B107" s="21" t="str">
        <f>別紙３!K55</f>
        <v>日</v>
      </c>
      <c r="C107" s="57">
        <f>IF(ISERROR(別紙３!L55),"0",別紙３!L55)</f>
        <v>0</v>
      </c>
      <c r="D107" s="61" t="str">
        <f>IF(ISERROR(別紙３!M55),"0",別紙３!M55)</f>
        <v/>
      </c>
      <c r="E107" s="61" t="str">
        <f>IF(ISERROR(別紙３!N55),"0",別紙３!N55)</f>
        <v/>
      </c>
      <c r="F107" s="67" t="str">
        <f>IF(ISERROR(別紙３!O55),"0",別紙３!O55)</f>
        <v/>
      </c>
      <c r="G107" s="61">
        <f>IF(ISERROR(別紙３!P55),"0",別紙３!P55)</f>
        <v>0</v>
      </c>
      <c r="H107" s="61">
        <f>IF(ISERROR(別紙３!Q55),"0",別紙３!Q55)</f>
        <v>0</v>
      </c>
      <c r="I107" s="67">
        <f>IF(ISERROR(別紙３!R55),"0",別紙３!R55)</f>
        <v>0</v>
      </c>
    </row>
    <row r="108" spans="1:9" s="9" customFormat="1" ht="15" customHeight="1" x14ac:dyDescent="0.2">
      <c r="A108" s="20">
        <f>別紙３!J56</f>
        <v>46216</v>
      </c>
      <c r="B108" s="21" t="str">
        <f>別紙３!K56</f>
        <v>月</v>
      </c>
      <c r="C108" s="57">
        <f>IF(ISERROR(別紙３!L56),"0",別紙３!L56)</f>
        <v>0</v>
      </c>
      <c r="D108" s="61" t="str">
        <f>IF(ISERROR(別紙３!M56),"0",別紙３!M56)</f>
        <v/>
      </c>
      <c r="E108" s="61" t="str">
        <f>IF(ISERROR(別紙３!N56),"0",別紙３!N56)</f>
        <v/>
      </c>
      <c r="F108" s="67" t="str">
        <f>IF(ISERROR(別紙３!O56),"0",別紙３!O56)</f>
        <v/>
      </c>
      <c r="G108" s="61">
        <f>IF(ISERROR(別紙３!P56),"0",別紙３!P56)</f>
        <v>0</v>
      </c>
      <c r="H108" s="61">
        <f>IF(ISERROR(別紙３!Q56),"0",別紙３!Q56)</f>
        <v>0</v>
      </c>
      <c r="I108" s="67">
        <f>IF(ISERROR(別紙３!R56),"0",別紙３!R56)</f>
        <v>0</v>
      </c>
    </row>
    <row r="109" spans="1:9" s="9" customFormat="1" ht="15" customHeight="1" x14ac:dyDescent="0.2">
      <c r="A109" s="20">
        <f>別紙３!J57</f>
        <v>46217</v>
      </c>
      <c r="B109" s="21" t="str">
        <f>別紙３!K57</f>
        <v>火</v>
      </c>
      <c r="C109" s="57">
        <f>IF(ISERROR(別紙３!L57),"0",別紙３!L57)</f>
        <v>0</v>
      </c>
      <c r="D109" s="61" t="str">
        <f>IF(ISERROR(別紙３!M57),"0",別紙３!M57)</f>
        <v/>
      </c>
      <c r="E109" s="61" t="str">
        <f>IF(ISERROR(別紙３!N57),"0",別紙３!N57)</f>
        <v/>
      </c>
      <c r="F109" s="67" t="str">
        <f>IF(ISERROR(別紙３!O57),"0",別紙３!O57)</f>
        <v/>
      </c>
      <c r="G109" s="61">
        <f>IF(ISERROR(別紙３!P57),"0",別紙３!P57)</f>
        <v>0</v>
      </c>
      <c r="H109" s="61">
        <f>IF(ISERROR(別紙３!Q57),"0",別紙３!Q57)</f>
        <v>0</v>
      </c>
      <c r="I109" s="67">
        <f>IF(ISERROR(別紙３!R57),"0",別紙３!R57)</f>
        <v>0</v>
      </c>
    </row>
    <row r="110" spans="1:9" s="9" customFormat="1" ht="15" customHeight="1" x14ac:dyDescent="0.2">
      <c r="A110" s="20">
        <f>別紙３!J58</f>
        <v>46218</v>
      </c>
      <c r="B110" s="21" t="str">
        <f>別紙３!K58</f>
        <v>水</v>
      </c>
      <c r="C110" s="57">
        <f>IF(ISERROR(別紙３!L58),"0",別紙３!L58)</f>
        <v>0</v>
      </c>
      <c r="D110" s="61" t="str">
        <f>IF(ISERROR(別紙３!M58),"0",別紙３!M58)</f>
        <v/>
      </c>
      <c r="E110" s="61" t="str">
        <f>IF(ISERROR(別紙３!N58),"0",別紙３!N58)</f>
        <v/>
      </c>
      <c r="F110" s="67" t="str">
        <f>IF(ISERROR(別紙３!O58),"0",別紙３!O58)</f>
        <v/>
      </c>
      <c r="G110" s="61">
        <f>IF(ISERROR(別紙３!P58),"0",別紙３!P58)</f>
        <v>0</v>
      </c>
      <c r="H110" s="61">
        <f>IF(ISERROR(別紙３!Q58),"0",別紙３!Q58)</f>
        <v>0</v>
      </c>
      <c r="I110" s="67">
        <f>IF(ISERROR(別紙３!R58),"0",別紙３!R58)</f>
        <v>0</v>
      </c>
    </row>
    <row r="111" spans="1:9" s="9" customFormat="1" ht="15" customHeight="1" x14ac:dyDescent="0.2">
      <c r="A111" s="20">
        <f>別紙３!J59</f>
        <v>46219</v>
      </c>
      <c r="B111" s="21" t="str">
        <f>別紙３!K59</f>
        <v>木</v>
      </c>
      <c r="C111" s="57">
        <f>IF(ISERROR(別紙３!L59),"0",別紙３!L59)</f>
        <v>0</v>
      </c>
      <c r="D111" s="61" t="str">
        <f>IF(ISERROR(別紙３!M59),"0",別紙３!M59)</f>
        <v/>
      </c>
      <c r="E111" s="61" t="str">
        <f>IF(ISERROR(別紙３!N59),"0",別紙３!N59)</f>
        <v/>
      </c>
      <c r="F111" s="67" t="str">
        <f>IF(ISERROR(別紙３!O59),"0",別紙３!O59)</f>
        <v/>
      </c>
      <c r="G111" s="61">
        <f>IF(ISERROR(別紙３!P59),"0",別紙３!P59)</f>
        <v>0</v>
      </c>
      <c r="H111" s="61">
        <f>IF(ISERROR(別紙３!Q59),"0",別紙３!Q59)</f>
        <v>0</v>
      </c>
      <c r="I111" s="67">
        <f>IF(ISERROR(別紙３!R59),"0",別紙３!R59)</f>
        <v>0</v>
      </c>
    </row>
    <row r="112" spans="1:9" s="9" customFormat="1" ht="15" customHeight="1" x14ac:dyDescent="0.2">
      <c r="A112" s="20">
        <f>別紙３!J60</f>
        <v>46220</v>
      </c>
      <c r="B112" s="21" t="str">
        <f>別紙３!K60</f>
        <v>金</v>
      </c>
      <c r="C112" s="57">
        <f>IF(ISERROR(別紙３!L60),"0",別紙３!L60)</f>
        <v>0</v>
      </c>
      <c r="D112" s="61" t="str">
        <f>IF(ISERROR(別紙３!M60),"0",別紙３!M60)</f>
        <v/>
      </c>
      <c r="E112" s="61" t="str">
        <f>IF(ISERROR(別紙３!N60),"0",別紙３!N60)</f>
        <v/>
      </c>
      <c r="F112" s="67" t="str">
        <f>IF(ISERROR(別紙３!O60),"0",別紙３!O60)</f>
        <v/>
      </c>
      <c r="G112" s="61">
        <f>IF(ISERROR(別紙３!P60),"0",別紙３!P60)</f>
        <v>0</v>
      </c>
      <c r="H112" s="61">
        <f>IF(ISERROR(別紙３!Q60),"0",別紙３!Q60)</f>
        <v>0</v>
      </c>
      <c r="I112" s="67">
        <f>IF(ISERROR(別紙３!R60),"0",別紙３!R60)</f>
        <v>0</v>
      </c>
    </row>
    <row r="113" spans="1:9" s="9" customFormat="1" ht="15" customHeight="1" x14ac:dyDescent="0.2">
      <c r="A113" s="20">
        <f>別紙３!J61</f>
        <v>46221</v>
      </c>
      <c r="B113" s="21" t="str">
        <f>別紙３!K61</f>
        <v>土</v>
      </c>
      <c r="C113" s="57">
        <f>IF(ISERROR(別紙３!L61),"0",別紙３!L61)</f>
        <v>0</v>
      </c>
      <c r="D113" s="61" t="str">
        <f>IF(ISERROR(別紙３!M61),"0",別紙３!M61)</f>
        <v/>
      </c>
      <c r="E113" s="61" t="str">
        <f>IF(ISERROR(別紙３!N61),"0",別紙３!N61)</f>
        <v/>
      </c>
      <c r="F113" s="67" t="str">
        <f>IF(ISERROR(別紙３!O61),"0",別紙３!O61)</f>
        <v/>
      </c>
      <c r="G113" s="61">
        <f>IF(ISERROR(別紙３!P61),"0",別紙３!P61)</f>
        <v>0</v>
      </c>
      <c r="H113" s="61">
        <f>IF(ISERROR(別紙３!Q61),"0",別紙３!Q61)</f>
        <v>0</v>
      </c>
      <c r="I113" s="67">
        <f>IF(ISERROR(別紙３!R61),"0",別紙３!R61)</f>
        <v>0</v>
      </c>
    </row>
    <row r="114" spans="1:9" s="9" customFormat="1" ht="15" customHeight="1" x14ac:dyDescent="0.2">
      <c r="A114" s="20">
        <f>別紙３!J62</f>
        <v>46222</v>
      </c>
      <c r="B114" s="21" t="str">
        <f>別紙３!K62</f>
        <v>日</v>
      </c>
      <c r="C114" s="57">
        <f>IF(ISERROR(別紙３!L62),"0",別紙３!L62)</f>
        <v>0</v>
      </c>
      <c r="D114" s="61" t="str">
        <f>IF(ISERROR(別紙３!M62),"0",別紙３!M62)</f>
        <v/>
      </c>
      <c r="E114" s="61" t="str">
        <f>IF(ISERROR(別紙３!N62),"0",別紙３!N62)</f>
        <v/>
      </c>
      <c r="F114" s="67" t="str">
        <f>IF(ISERROR(別紙３!O62),"0",別紙３!O62)</f>
        <v/>
      </c>
      <c r="G114" s="61">
        <f>IF(ISERROR(別紙３!P62),"0",別紙３!P62)</f>
        <v>0</v>
      </c>
      <c r="H114" s="61">
        <f>IF(ISERROR(別紙３!Q62),"0",別紙３!Q62)</f>
        <v>0</v>
      </c>
      <c r="I114" s="67">
        <f>IF(ISERROR(別紙３!R62),"0",別紙３!R62)</f>
        <v>0</v>
      </c>
    </row>
    <row r="115" spans="1:9" s="9" customFormat="1" ht="15" customHeight="1" x14ac:dyDescent="0.2">
      <c r="A115" s="20">
        <f>別紙３!J63</f>
        <v>46223</v>
      </c>
      <c r="B115" s="21" t="str">
        <f>別紙３!K63</f>
        <v>月</v>
      </c>
      <c r="C115" s="57">
        <f>IF(ISERROR(別紙３!L63),"0",別紙３!L63)</f>
        <v>0</v>
      </c>
      <c r="D115" s="61" t="str">
        <f>IF(ISERROR(別紙３!M63),"0",別紙３!M63)</f>
        <v/>
      </c>
      <c r="E115" s="61" t="str">
        <f>IF(ISERROR(別紙３!N63),"0",別紙３!N63)</f>
        <v/>
      </c>
      <c r="F115" s="67" t="str">
        <f>IF(ISERROR(別紙３!O63),"0",別紙３!O63)</f>
        <v/>
      </c>
      <c r="G115" s="61">
        <f>IF(ISERROR(別紙３!P63),"0",別紙３!P63)</f>
        <v>0</v>
      </c>
      <c r="H115" s="61">
        <f>IF(ISERROR(別紙３!Q63),"0",別紙３!Q63)</f>
        <v>0</v>
      </c>
      <c r="I115" s="67">
        <f>IF(ISERROR(別紙３!R63),"0",別紙３!R63)</f>
        <v>0</v>
      </c>
    </row>
    <row r="116" spans="1:9" s="9" customFormat="1" ht="15" customHeight="1" x14ac:dyDescent="0.2">
      <c r="A116" s="20">
        <f>別紙３!J64</f>
        <v>46224</v>
      </c>
      <c r="B116" s="21" t="str">
        <f>別紙３!K64</f>
        <v>火</v>
      </c>
      <c r="C116" s="57">
        <f>IF(ISERROR(別紙３!L64),"0",別紙３!L64)</f>
        <v>0</v>
      </c>
      <c r="D116" s="61" t="str">
        <f>IF(ISERROR(別紙３!M64),"0",別紙３!M64)</f>
        <v/>
      </c>
      <c r="E116" s="61" t="str">
        <f>IF(ISERROR(別紙３!N64),"0",別紙３!N64)</f>
        <v/>
      </c>
      <c r="F116" s="67" t="str">
        <f>IF(ISERROR(別紙３!O64),"0",別紙３!O64)</f>
        <v/>
      </c>
      <c r="G116" s="61">
        <f>IF(ISERROR(別紙３!P64),"0",別紙３!P64)</f>
        <v>0</v>
      </c>
      <c r="H116" s="61">
        <f>IF(ISERROR(別紙３!Q64),"0",別紙３!Q64)</f>
        <v>0</v>
      </c>
      <c r="I116" s="67">
        <f>IF(ISERROR(別紙３!R64),"0",別紙３!R64)</f>
        <v>0</v>
      </c>
    </row>
    <row r="117" spans="1:9" s="9" customFormat="1" ht="15" customHeight="1" x14ac:dyDescent="0.2">
      <c r="A117" s="20">
        <f>別紙３!J65</f>
        <v>46225</v>
      </c>
      <c r="B117" s="21" t="str">
        <f>別紙３!K65</f>
        <v>水</v>
      </c>
      <c r="C117" s="57">
        <f>IF(ISERROR(別紙３!L65),"0",別紙３!L65)</f>
        <v>0</v>
      </c>
      <c r="D117" s="61" t="str">
        <f>IF(ISERROR(別紙３!M65),"0",別紙３!M65)</f>
        <v/>
      </c>
      <c r="E117" s="61" t="str">
        <f>IF(ISERROR(別紙３!N65),"0",別紙３!N65)</f>
        <v/>
      </c>
      <c r="F117" s="67" t="str">
        <f>IF(ISERROR(別紙３!O65),"0",別紙３!O65)</f>
        <v/>
      </c>
      <c r="G117" s="61">
        <f>IF(ISERROR(別紙３!P65),"0",別紙３!P65)</f>
        <v>0</v>
      </c>
      <c r="H117" s="61">
        <f>IF(ISERROR(別紙３!Q65),"0",別紙３!Q65)</f>
        <v>0</v>
      </c>
      <c r="I117" s="67">
        <f>IF(ISERROR(別紙３!R65),"0",別紙３!R65)</f>
        <v>0</v>
      </c>
    </row>
    <row r="118" spans="1:9" s="9" customFormat="1" ht="15" customHeight="1" x14ac:dyDescent="0.2">
      <c r="A118" s="20">
        <f>別紙３!J66</f>
        <v>46226</v>
      </c>
      <c r="B118" s="21" t="str">
        <f>別紙３!K66</f>
        <v>木</v>
      </c>
      <c r="C118" s="57">
        <f>IF(ISERROR(別紙３!L66),"0",別紙３!L66)</f>
        <v>0</v>
      </c>
      <c r="D118" s="61" t="str">
        <f>IF(ISERROR(別紙３!M66),"0",別紙３!M66)</f>
        <v/>
      </c>
      <c r="E118" s="61" t="str">
        <f>IF(ISERROR(別紙３!N66),"0",別紙３!N66)</f>
        <v/>
      </c>
      <c r="F118" s="67" t="str">
        <f>IF(ISERROR(別紙３!O66),"0",別紙３!O66)</f>
        <v/>
      </c>
      <c r="G118" s="61">
        <f>IF(ISERROR(別紙３!P66),"0",別紙３!P66)</f>
        <v>0</v>
      </c>
      <c r="H118" s="61">
        <f>IF(ISERROR(別紙３!Q66),"0",別紙３!Q66)</f>
        <v>0</v>
      </c>
      <c r="I118" s="67">
        <f>IF(ISERROR(別紙３!R66),"0",別紙３!R66)</f>
        <v>0</v>
      </c>
    </row>
    <row r="119" spans="1:9" s="9" customFormat="1" ht="15" customHeight="1" x14ac:dyDescent="0.2">
      <c r="A119" s="20">
        <f>別紙３!J67</f>
        <v>46227</v>
      </c>
      <c r="B119" s="21" t="str">
        <f>別紙３!K67</f>
        <v>金</v>
      </c>
      <c r="C119" s="57">
        <f>IF(ISERROR(別紙３!L67),"0",別紙３!L67)</f>
        <v>0</v>
      </c>
      <c r="D119" s="61" t="str">
        <f>IF(ISERROR(別紙３!M67),"0",別紙３!M67)</f>
        <v/>
      </c>
      <c r="E119" s="61" t="str">
        <f>IF(ISERROR(別紙３!N67),"0",別紙３!N67)</f>
        <v/>
      </c>
      <c r="F119" s="67" t="str">
        <f>IF(ISERROR(別紙３!O67),"0",別紙３!O67)</f>
        <v/>
      </c>
      <c r="G119" s="61">
        <f>IF(ISERROR(別紙３!P67),"0",別紙３!P67)</f>
        <v>0</v>
      </c>
      <c r="H119" s="61">
        <f>IF(ISERROR(別紙３!Q67),"0",別紙３!Q67)</f>
        <v>0</v>
      </c>
      <c r="I119" s="67">
        <f>IF(ISERROR(別紙３!R67),"0",別紙３!R67)</f>
        <v>0</v>
      </c>
    </row>
    <row r="120" spans="1:9" s="9" customFormat="1" ht="15" customHeight="1" x14ac:dyDescent="0.2">
      <c r="A120" s="20">
        <f>別紙３!J68</f>
        <v>46228</v>
      </c>
      <c r="B120" s="21" t="str">
        <f>別紙３!K68</f>
        <v>土</v>
      </c>
      <c r="C120" s="57">
        <f>IF(ISERROR(別紙３!L68),"0",別紙３!L68)</f>
        <v>0</v>
      </c>
      <c r="D120" s="61" t="str">
        <f>IF(ISERROR(別紙３!M68),"0",別紙３!M68)</f>
        <v/>
      </c>
      <c r="E120" s="61" t="str">
        <f>IF(ISERROR(別紙３!N68),"0",別紙３!N68)</f>
        <v/>
      </c>
      <c r="F120" s="67" t="str">
        <f>IF(ISERROR(別紙３!O68),"0",別紙３!O68)</f>
        <v/>
      </c>
      <c r="G120" s="61">
        <f>IF(ISERROR(別紙３!P68),"0",別紙３!P68)</f>
        <v>0</v>
      </c>
      <c r="H120" s="61">
        <f>IF(ISERROR(別紙３!Q68),"0",別紙３!Q68)</f>
        <v>0</v>
      </c>
      <c r="I120" s="67">
        <f>IF(ISERROR(別紙３!R68),"0",別紙３!R68)</f>
        <v>0</v>
      </c>
    </row>
    <row r="121" spans="1:9" s="9" customFormat="1" ht="15" customHeight="1" x14ac:dyDescent="0.2">
      <c r="A121" s="20">
        <f>別紙３!J69</f>
        <v>46229</v>
      </c>
      <c r="B121" s="21" t="str">
        <f>別紙３!K69</f>
        <v>日</v>
      </c>
      <c r="C121" s="57">
        <f>IF(ISERROR(別紙３!L69),"0",別紙３!L69)</f>
        <v>0</v>
      </c>
      <c r="D121" s="61" t="str">
        <f>IF(ISERROR(別紙３!M69),"0",別紙３!M69)</f>
        <v/>
      </c>
      <c r="E121" s="61" t="str">
        <f>IF(ISERROR(別紙３!N69),"0",別紙３!N69)</f>
        <v/>
      </c>
      <c r="F121" s="67" t="str">
        <f>IF(ISERROR(別紙３!O69),"0",別紙３!O69)</f>
        <v/>
      </c>
      <c r="G121" s="61">
        <f>IF(ISERROR(別紙３!P69),"0",別紙３!P69)</f>
        <v>0</v>
      </c>
      <c r="H121" s="61">
        <f>IF(ISERROR(別紙３!Q69),"0",別紙３!Q69)</f>
        <v>0</v>
      </c>
      <c r="I121" s="67">
        <f>IF(ISERROR(別紙３!R69),"0",別紙３!R69)</f>
        <v>0</v>
      </c>
    </row>
    <row r="122" spans="1:9" s="9" customFormat="1" ht="15" customHeight="1" x14ac:dyDescent="0.2">
      <c r="A122" s="20">
        <f>別紙３!J70</f>
        <v>46230</v>
      </c>
      <c r="B122" s="21" t="str">
        <f>別紙３!K70</f>
        <v>月</v>
      </c>
      <c r="C122" s="57">
        <f>IF(ISERROR(別紙３!L70),"0",別紙３!L70)</f>
        <v>0</v>
      </c>
      <c r="D122" s="61" t="str">
        <f>IF(ISERROR(別紙３!M70),"0",別紙３!M70)</f>
        <v/>
      </c>
      <c r="E122" s="61" t="str">
        <f>IF(ISERROR(別紙３!N70),"0",別紙３!N70)</f>
        <v/>
      </c>
      <c r="F122" s="67" t="str">
        <f>IF(ISERROR(別紙３!O70),"0",別紙３!O70)</f>
        <v/>
      </c>
      <c r="G122" s="61">
        <f>IF(ISERROR(別紙３!P70),"0",別紙３!P70)</f>
        <v>0</v>
      </c>
      <c r="H122" s="61">
        <f>IF(ISERROR(別紙３!Q70),"0",別紙３!Q70)</f>
        <v>0</v>
      </c>
      <c r="I122" s="67">
        <f>IF(ISERROR(別紙３!R70),"0",別紙３!R70)</f>
        <v>0</v>
      </c>
    </row>
    <row r="123" spans="1:9" s="9" customFormat="1" ht="15" customHeight="1" x14ac:dyDescent="0.2">
      <c r="A123" s="20">
        <f>別紙３!J71</f>
        <v>46231</v>
      </c>
      <c r="B123" s="21" t="str">
        <f>別紙３!K71</f>
        <v>火</v>
      </c>
      <c r="C123" s="57">
        <f>IF(ISERROR(別紙３!L71),"0",別紙３!L71)</f>
        <v>0</v>
      </c>
      <c r="D123" s="61" t="str">
        <f>IF(ISERROR(別紙３!M71),"0",別紙３!M71)</f>
        <v/>
      </c>
      <c r="E123" s="61" t="str">
        <f>IF(ISERROR(別紙３!N71),"0",別紙３!N71)</f>
        <v/>
      </c>
      <c r="F123" s="67" t="str">
        <f>IF(ISERROR(別紙３!O71),"0",別紙３!O71)</f>
        <v/>
      </c>
      <c r="G123" s="61">
        <f>IF(ISERROR(別紙３!P71),"0",別紙３!P71)</f>
        <v>0</v>
      </c>
      <c r="H123" s="61">
        <f>IF(ISERROR(別紙３!Q71),"0",別紙３!Q71)</f>
        <v>0</v>
      </c>
      <c r="I123" s="67">
        <f>IF(ISERROR(別紙３!R71),"0",別紙３!R71)</f>
        <v>0</v>
      </c>
    </row>
    <row r="124" spans="1:9" s="9" customFormat="1" ht="15" customHeight="1" x14ac:dyDescent="0.2">
      <c r="A124" s="20">
        <f>別紙３!J72</f>
        <v>46232</v>
      </c>
      <c r="B124" s="21" t="str">
        <f>別紙３!K72</f>
        <v>水</v>
      </c>
      <c r="C124" s="57">
        <f>IF(ISERROR(別紙３!L72),"0",別紙３!L72)</f>
        <v>0</v>
      </c>
      <c r="D124" s="61" t="str">
        <f>IF(ISERROR(別紙３!M72),"0",別紙３!M72)</f>
        <v/>
      </c>
      <c r="E124" s="61" t="str">
        <f>IF(ISERROR(別紙３!N72),"0",別紙３!N72)</f>
        <v/>
      </c>
      <c r="F124" s="67" t="str">
        <f>IF(ISERROR(別紙３!O72),"0",別紙３!O72)</f>
        <v/>
      </c>
      <c r="G124" s="61">
        <f>IF(ISERROR(別紙３!P72),"0",別紙３!P72)</f>
        <v>0</v>
      </c>
      <c r="H124" s="61">
        <f>IF(ISERROR(別紙３!Q72),"0",別紙３!Q72)</f>
        <v>0</v>
      </c>
      <c r="I124" s="67">
        <f>IF(ISERROR(別紙３!R72),"0",別紙３!R72)</f>
        <v>0</v>
      </c>
    </row>
    <row r="125" spans="1:9" s="9" customFormat="1" ht="15" customHeight="1" x14ac:dyDescent="0.2">
      <c r="A125" s="20">
        <f>別紙３!J73</f>
        <v>46233</v>
      </c>
      <c r="B125" s="21" t="str">
        <f>別紙３!K73</f>
        <v>木</v>
      </c>
      <c r="C125" s="57">
        <f>IF(ISERROR(別紙３!L73),"0",別紙３!L73)</f>
        <v>0</v>
      </c>
      <c r="D125" s="61" t="str">
        <f>IF(ISERROR(別紙３!M73),"0",別紙３!M73)</f>
        <v/>
      </c>
      <c r="E125" s="61" t="str">
        <f>IF(ISERROR(別紙３!N73),"0",別紙３!N73)</f>
        <v/>
      </c>
      <c r="F125" s="67" t="str">
        <f>IF(ISERROR(別紙３!O73),"0",別紙３!O73)</f>
        <v/>
      </c>
      <c r="G125" s="61">
        <f>IF(ISERROR(別紙３!P73),"0",別紙３!P73)</f>
        <v>0</v>
      </c>
      <c r="H125" s="61">
        <f>IF(ISERROR(別紙３!Q73),"0",別紙３!Q73)</f>
        <v>0</v>
      </c>
      <c r="I125" s="67">
        <f>IF(ISERROR(別紙３!R73),"0",別紙３!R73)</f>
        <v>0</v>
      </c>
    </row>
    <row r="126" spans="1:9" s="9" customFormat="1" ht="15" customHeight="1" x14ac:dyDescent="0.2">
      <c r="A126" s="20">
        <f>別紙３!J74</f>
        <v>46234</v>
      </c>
      <c r="B126" s="21" t="str">
        <f>別紙３!K74</f>
        <v>金</v>
      </c>
      <c r="C126" s="57">
        <f>IF(ISERROR(別紙３!L74),"0",別紙３!L74)</f>
        <v>0</v>
      </c>
      <c r="D126" s="61" t="str">
        <f>IF(ISERROR(別紙３!M74),"0",別紙３!M74)</f>
        <v/>
      </c>
      <c r="E126" s="61" t="str">
        <f>IF(ISERROR(別紙３!N74),"0",別紙３!N74)</f>
        <v/>
      </c>
      <c r="F126" s="67" t="str">
        <f>IF(ISERROR(別紙３!O74),"0",別紙３!O74)</f>
        <v/>
      </c>
      <c r="G126" s="61">
        <f>IF(ISERROR(別紙３!P74),"0",別紙３!P74)</f>
        <v>0</v>
      </c>
      <c r="H126" s="61">
        <f>IF(ISERROR(別紙３!Q74),"0",別紙３!Q74)</f>
        <v>0</v>
      </c>
      <c r="I126" s="67">
        <f>IF(ISERROR(別紙３!R74),"0",別紙３!R74)</f>
        <v>0</v>
      </c>
    </row>
    <row r="127" spans="1:9" s="9" customFormat="1" ht="15" customHeight="1" x14ac:dyDescent="0.2">
      <c r="A127" s="20">
        <f>別紙３!A82</f>
        <v>46235</v>
      </c>
      <c r="B127" s="21" t="str">
        <f>別紙３!B82</f>
        <v>土</v>
      </c>
      <c r="C127" s="57">
        <f>IF(ISERROR(別紙３!C82),"0",別紙３!C82)</f>
        <v>0</v>
      </c>
      <c r="D127" s="61" t="str">
        <f>IF(ISERROR(別紙３!D82),"0",別紙３!D82)</f>
        <v/>
      </c>
      <c r="E127" s="61" t="str">
        <f>IF(ISERROR(別紙３!E82),"0",別紙３!E82)</f>
        <v/>
      </c>
      <c r="F127" s="67" t="str">
        <f>IF(ISERROR(別紙３!F82),"0",別紙３!F82)</f>
        <v/>
      </c>
      <c r="G127" s="61">
        <f>IF(ISERROR(別紙３!G82),"0",別紙３!G82)</f>
        <v>0</v>
      </c>
      <c r="H127" s="61">
        <f>IF(ISERROR(別紙３!H82),"0",別紙３!H82)</f>
        <v>0</v>
      </c>
      <c r="I127" s="67">
        <f>IF(ISERROR(別紙３!I82),"0",別紙３!I82)</f>
        <v>0</v>
      </c>
    </row>
    <row r="128" spans="1:9" s="9" customFormat="1" ht="15" customHeight="1" x14ac:dyDescent="0.2">
      <c r="A128" s="20">
        <f>別紙３!A83</f>
        <v>46236</v>
      </c>
      <c r="B128" s="21" t="str">
        <f>別紙３!B83</f>
        <v>日</v>
      </c>
      <c r="C128" s="57">
        <f>IF(ISERROR(別紙３!C83),"0",別紙３!C83)</f>
        <v>0</v>
      </c>
      <c r="D128" s="61" t="str">
        <f>IF(ISERROR(別紙３!D83),"0",別紙３!D83)</f>
        <v/>
      </c>
      <c r="E128" s="61" t="str">
        <f>IF(ISERROR(別紙３!E83),"0",別紙３!E83)</f>
        <v/>
      </c>
      <c r="F128" s="67" t="str">
        <f>IF(ISERROR(別紙３!F83),"0",別紙３!F83)</f>
        <v/>
      </c>
      <c r="G128" s="61">
        <f>IF(ISERROR(別紙３!G83),"0",別紙３!G83)</f>
        <v>0</v>
      </c>
      <c r="H128" s="61">
        <f>IF(ISERROR(別紙３!H83),"0",別紙３!H83)</f>
        <v>0</v>
      </c>
      <c r="I128" s="67">
        <f>IF(ISERROR(別紙３!I83),"0",別紙３!I83)</f>
        <v>0</v>
      </c>
    </row>
    <row r="129" spans="1:9" s="9" customFormat="1" ht="15" customHeight="1" x14ac:dyDescent="0.2">
      <c r="A129" s="20">
        <f>別紙３!A84</f>
        <v>46237</v>
      </c>
      <c r="B129" s="21" t="str">
        <f>別紙３!B84</f>
        <v>月</v>
      </c>
      <c r="C129" s="57">
        <f>IF(ISERROR(別紙３!C84),"0",別紙３!C84)</f>
        <v>0</v>
      </c>
      <c r="D129" s="61" t="str">
        <f>IF(ISERROR(別紙３!D84),"0",別紙３!D84)</f>
        <v/>
      </c>
      <c r="E129" s="61" t="str">
        <f>IF(ISERROR(別紙３!E84),"0",別紙３!E84)</f>
        <v/>
      </c>
      <c r="F129" s="67" t="str">
        <f>IF(ISERROR(別紙３!F84),"0",別紙３!F84)</f>
        <v/>
      </c>
      <c r="G129" s="61">
        <f>IF(ISERROR(別紙３!G84),"0",別紙３!G84)</f>
        <v>0</v>
      </c>
      <c r="H129" s="61">
        <f>IF(ISERROR(別紙３!H84),"0",別紙３!H84)</f>
        <v>0</v>
      </c>
      <c r="I129" s="67">
        <f>IF(ISERROR(別紙３!I84),"0",別紙３!I84)</f>
        <v>0</v>
      </c>
    </row>
    <row r="130" spans="1:9" s="9" customFormat="1" ht="15" customHeight="1" x14ac:dyDescent="0.2">
      <c r="A130" s="20">
        <f>別紙３!A85</f>
        <v>46238</v>
      </c>
      <c r="B130" s="21" t="str">
        <f>別紙３!B85</f>
        <v>火</v>
      </c>
      <c r="C130" s="57">
        <f>IF(ISERROR(別紙３!C85),"0",別紙３!C85)</f>
        <v>0</v>
      </c>
      <c r="D130" s="61" t="str">
        <f>IF(ISERROR(別紙３!D85),"0",別紙３!D85)</f>
        <v/>
      </c>
      <c r="E130" s="61" t="str">
        <f>IF(ISERROR(別紙３!E85),"0",別紙３!E85)</f>
        <v/>
      </c>
      <c r="F130" s="67" t="str">
        <f>IF(ISERROR(別紙３!F85),"0",別紙３!F85)</f>
        <v/>
      </c>
      <c r="G130" s="61">
        <f>IF(ISERROR(別紙３!G85),"0",別紙３!G85)</f>
        <v>0</v>
      </c>
      <c r="H130" s="61">
        <f>IF(ISERROR(別紙３!H85),"0",別紙３!H85)</f>
        <v>0</v>
      </c>
      <c r="I130" s="67">
        <f>IF(ISERROR(別紙３!I85),"0",別紙３!I85)</f>
        <v>0</v>
      </c>
    </row>
    <row r="131" spans="1:9" s="9" customFormat="1" ht="15" customHeight="1" x14ac:dyDescent="0.2">
      <c r="A131" s="20">
        <f>別紙３!A86</f>
        <v>46239</v>
      </c>
      <c r="B131" s="21" t="str">
        <f>別紙３!B86</f>
        <v>水</v>
      </c>
      <c r="C131" s="57">
        <f>IF(ISERROR(別紙３!C86),"0",別紙３!C86)</f>
        <v>0</v>
      </c>
      <c r="D131" s="61" t="str">
        <f>IF(ISERROR(別紙３!D86),"0",別紙３!D86)</f>
        <v/>
      </c>
      <c r="E131" s="61" t="str">
        <f>IF(ISERROR(別紙３!E86),"0",別紙３!E86)</f>
        <v/>
      </c>
      <c r="F131" s="67" t="str">
        <f>IF(ISERROR(別紙３!F86),"0",別紙３!F86)</f>
        <v/>
      </c>
      <c r="G131" s="61">
        <f>IF(ISERROR(別紙３!G86),"0",別紙３!G86)</f>
        <v>0</v>
      </c>
      <c r="H131" s="61">
        <f>IF(ISERROR(別紙３!H86),"0",別紙３!H86)</f>
        <v>0</v>
      </c>
      <c r="I131" s="67">
        <f>IF(ISERROR(別紙３!I86),"0",別紙３!I86)</f>
        <v>0</v>
      </c>
    </row>
    <row r="132" spans="1:9" s="9" customFormat="1" ht="15" customHeight="1" x14ac:dyDescent="0.2">
      <c r="A132" s="20">
        <f>別紙３!A87</f>
        <v>46240</v>
      </c>
      <c r="B132" s="21" t="str">
        <f>別紙３!B87</f>
        <v>木</v>
      </c>
      <c r="C132" s="57">
        <f>IF(ISERROR(別紙３!C87),"0",別紙３!C87)</f>
        <v>0</v>
      </c>
      <c r="D132" s="61" t="str">
        <f>IF(ISERROR(別紙３!D87),"0",別紙３!D87)</f>
        <v/>
      </c>
      <c r="E132" s="61" t="str">
        <f>IF(ISERROR(別紙３!E87),"0",別紙３!E87)</f>
        <v/>
      </c>
      <c r="F132" s="67" t="str">
        <f>IF(ISERROR(別紙３!F87),"0",別紙３!F87)</f>
        <v/>
      </c>
      <c r="G132" s="61">
        <f>IF(ISERROR(別紙３!G87),"0",別紙３!G87)</f>
        <v>0</v>
      </c>
      <c r="H132" s="61">
        <f>IF(ISERROR(別紙３!H87),"0",別紙３!H87)</f>
        <v>0</v>
      </c>
      <c r="I132" s="67">
        <f>IF(ISERROR(別紙３!I87),"0",別紙３!I87)</f>
        <v>0</v>
      </c>
    </row>
    <row r="133" spans="1:9" s="9" customFormat="1" ht="15" customHeight="1" x14ac:dyDescent="0.2">
      <c r="A133" s="20">
        <f>別紙３!A88</f>
        <v>46241</v>
      </c>
      <c r="B133" s="21" t="str">
        <f>別紙３!B88</f>
        <v>金</v>
      </c>
      <c r="C133" s="57">
        <f>IF(ISERROR(別紙３!C88),"0",別紙３!C88)</f>
        <v>0</v>
      </c>
      <c r="D133" s="61" t="str">
        <f>IF(ISERROR(別紙３!D88),"0",別紙３!D88)</f>
        <v/>
      </c>
      <c r="E133" s="61" t="str">
        <f>IF(ISERROR(別紙３!E88),"0",別紙３!E88)</f>
        <v/>
      </c>
      <c r="F133" s="67" t="str">
        <f>IF(ISERROR(別紙３!F88),"0",別紙３!F88)</f>
        <v/>
      </c>
      <c r="G133" s="61">
        <f>IF(ISERROR(別紙３!G88),"0",別紙３!G88)</f>
        <v>0</v>
      </c>
      <c r="H133" s="61">
        <f>IF(ISERROR(別紙３!H88),"0",別紙３!H88)</f>
        <v>0</v>
      </c>
      <c r="I133" s="67">
        <f>IF(ISERROR(別紙３!I88),"0",別紙３!I88)</f>
        <v>0</v>
      </c>
    </row>
    <row r="134" spans="1:9" s="9" customFormat="1" ht="15" customHeight="1" x14ac:dyDescent="0.2">
      <c r="A134" s="20">
        <f>別紙３!A89</f>
        <v>46242</v>
      </c>
      <c r="B134" s="21" t="str">
        <f>別紙３!B89</f>
        <v>土</v>
      </c>
      <c r="C134" s="57">
        <f>IF(ISERROR(別紙３!C89),"0",別紙３!C89)</f>
        <v>0</v>
      </c>
      <c r="D134" s="61" t="str">
        <f>IF(ISERROR(別紙３!D89),"0",別紙３!D89)</f>
        <v/>
      </c>
      <c r="E134" s="61" t="str">
        <f>IF(ISERROR(別紙３!E89),"0",別紙３!E89)</f>
        <v/>
      </c>
      <c r="F134" s="67" t="str">
        <f>IF(ISERROR(別紙３!F89),"0",別紙３!F89)</f>
        <v/>
      </c>
      <c r="G134" s="61">
        <f>IF(ISERROR(別紙３!G89),"0",別紙３!G89)</f>
        <v>0</v>
      </c>
      <c r="H134" s="61">
        <f>IF(ISERROR(別紙３!H89),"0",別紙３!H89)</f>
        <v>0</v>
      </c>
      <c r="I134" s="67">
        <f>IF(ISERROR(別紙３!I89),"0",別紙３!I89)</f>
        <v>0</v>
      </c>
    </row>
    <row r="135" spans="1:9" s="9" customFormat="1" ht="15" customHeight="1" x14ac:dyDescent="0.2">
      <c r="A135" s="20">
        <f>別紙３!A90</f>
        <v>46243</v>
      </c>
      <c r="B135" s="21" t="str">
        <f>別紙３!B90</f>
        <v>日</v>
      </c>
      <c r="C135" s="57">
        <f>IF(ISERROR(別紙３!C90),"0",別紙３!C90)</f>
        <v>0</v>
      </c>
      <c r="D135" s="61" t="str">
        <f>IF(ISERROR(別紙３!D90),"0",別紙３!D90)</f>
        <v/>
      </c>
      <c r="E135" s="61" t="str">
        <f>IF(ISERROR(別紙３!E90),"0",別紙３!E90)</f>
        <v/>
      </c>
      <c r="F135" s="67" t="str">
        <f>IF(ISERROR(別紙３!F90),"0",別紙３!F90)</f>
        <v/>
      </c>
      <c r="G135" s="61">
        <f>IF(ISERROR(別紙３!G90),"0",別紙３!G90)</f>
        <v>0</v>
      </c>
      <c r="H135" s="61">
        <f>IF(ISERROR(別紙３!H90),"0",別紙３!H90)</f>
        <v>0</v>
      </c>
      <c r="I135" s="67">
        <f>IF(ISERROR(別紙３!I90),"0",別紙３!I90)</f>
        <v>0</v>
      </c>
    </row>
    <row r="136" spans="1:9" s="9" customFormat="1" ht="15" customHeight="1" x14ac:dyDescent="0.2">
      <c r="A136" s="20">
        <f>別紙３!A91</f>
        <v>46244</v>
      </c>
      <c r="B136" s="21" t="str">
        <f>別紙３!B91</f>
        <v>月</v>
      </c>
      <c r="C136" s="57">
        <f>IF(ISERROR(別紙３!C91),"0",別紙３!C91)</f>
        <v>0</v>
      </c>
      <c r="D136" s="61" t="str">
        <f>IF(ISERROR(別紙３!D91),"0",別紙３!D91)</f>
        <v/>
      </c>
      <c r="E136" s="61" t="str">
        <f>IF(ISERROR(別紙３!E91),"0",別紙３!E91)</f>
        <v/>
      </c>
      <c r="F136" s="67" t="str">
        <f>IF(ISERROR(別紙３!F91),"0",別紙３!F91)</f>
        <v/>
      </c>
      <c r="G136" s="61">
        <f>IF(ISERROR(別紙３!G91),"0",別紙３!G91)</f>
        <v>0</v>
      </c>
      <c r="H136" s="61">
        <f>IF(ISERROR(別紙３!H91),"0",別紙３!H91)</f>
        <v>0</v>
      </c>
      <c r="I136" s="67">
        <f>IF(ISERROR(別紙３!I91),"0",別紙３!I91)</f>
        <v>0</v>
      </c>
    </row>
    <row r="137" spans="1:9" s="9" customFormat="1" ht="15" customHeight="1" x14ac:dyDescent="0.2">
      <c r="A137" s="20">
        <f>別紙３!A92</f>
        <v>46245</v>
      </c>
      <c r="B137" s="21" t="str">
        <f>別紙３!B92</f>
        <v>火</v>
      </c>
      <c r="C137" s="57">
        <f>IF(ISERROR(別紙３!C92),"0",別紙３!C92)</f>
        <v>0</v>
      </c>
      <c r="D137" s="61" t="str">
        <f>IF(ISERROR(別紙３!D92),"0",別紙３!D92)</f>
        <v/>
      </c>
      <c r="E137" s="61" t="str">
        <f>IF(ISERROR(別紙３!E92),"0",別紙３!E92)</f>
        <v/>
      </c>
      <c r="F137" s="67" t="str">
        <f>IF(ISERROR(別紙３!F92),"0",別紙３!F92)</f>
        <v/>
      </c>
      <c r="G137" s="61">
        <f>IF(ISERROR(別紙３!G92),"0",別紙３!G92)</f>
        <v>0</v>
      </c>
      <c r="H137" s="61">
        <f>IF(ISERROR(別紙３!H92),"0",別紙３!H92)</f>
        <v>0</v>
      </c>
      <c r="I137" s="67">
        <f>IF(ISERROR(別紙３!I92),"0",別紙３!I92)</f>
        <v>0</v>
      </c>
    </row>
    <row r="138" spans="1:9" s="9" customFormat="1" ht="15" customHeight="1" x14ac:dyDescent="0.2">
      <c r="A138" s="20">
        <f>別紙３!A93</f>
        <v>46246</v>
      </c>
      <c r="B138" s="21" t="str">
        <f>別紙３!B93</f>
        <v>水</v>
      </c>
      <c r="C138" s="57">
        <f>IF(ISERROR(別紙３!C93),"0",別紙３!C93)</f>
        <v>0</v>
      </c>
      <c r="D138" s="61" t="str">
        <f>IF(ISERROR(別紙３!D93),"0",別紙３!D93)</f>
        <v/>
      </c>
      <c r="E138" s="61" t="str">
        <f>IF(ISERROR(別紙３!E93),"0",別紙３!E93)</f>
        <v/>
      </c>
      <c r="F138" s="67" t="str">
        <f>IF(ISERROR(別紙３!F93),"0",別紙３!F93)</f>
        <v/>
      </c>
      <c r="G138" s="61">
        <f>IF(ISERROR(別紙３!G93),"0",別紙３!G93)</f>
        <v>0</v>
      </c>
      <c r="H138" s="61">
        <f>IF(ISERROR(別紙３!H93),"0",別紙３!H93)</f>
        <v>0</v>
      </c>
      <c r="I138" s="67">
        <f>IF(ISERROR(別紙３!I93),"0",別紙３!I93)</f>
        <v>0</v>
      </c>
    </row>
    <row r="139" spans="1:9" s="9" customFormat="1" ht="15" customHeight="1" x14ac:dyDescent="0.2">
      <c r="A139" s="20">
        <f>別紙３!A94</f>
        <v>46247</v>
      </c>
      <c r="B139" s="21" t="str">
        <f>別紙３!B94</f>
        <v>木</v>
      </c>
      <c r="C139" s="57">
        <f>IF(ISERROR(別紙３!C94),"0",別紙３!C94)</f>
        <v>0</v>
      </c>
      <c r="D139" s="61" t="str">
        <f>IF(ISERROR(別紙３!D94),"0",別紙３!D94)</f>
        <v/>
      </c>
      <c r="E139" s="61" t="str">
        <f>IF(ISERROR(別紙３!E94),"0",別紙３!E94)</f>
        <v/>
      </c>
      <c r="F139" s="67" t="str">
        <f>IF(ISERROR(別紙３!F94),"0",別紙３!F94)</f>
        <v/>
      </c>
      <c r="G139" s="61">
        <f>IF(ISERROR(別紙３!G94),"0",別紙３!G94)</f>
        <v>0</v>
      </c>
      <c r="H139" s="61">
        <f>IF(ISERROR(別紙３!H94),"0",別紙３!H94)</f>
        <v>0</v>
      </c>
      <c r="I139" s="67">
        <f>IF(ISERROR(別紙３!I94),"0",別紙３!I94)</f>
        <v>0</v>
      </c>
    </row>
    <row r="140" spans="1:9" s="9" customFormat="1" ht="15" customHeight="1" x14ac:dyDescent="0.2">
      <c r="A140" s="20">
        <f>別紙３!A95</f>
        <v>46248</v>
      </c>
      <c r="B140" s="21" t="str">
        <f>別紙３!B95</f>
        <v>金</v>
      </c>
      <c r="C140" s="57">
        <f>IF(ISERROR(別紙３!C95),"0",別紙３!C95)</f>
        <v>0</v>
      </c>
      <c r="D140" s="61" t="str">
        <f>IF(ISERROR(別紙３!D95),"0",別紙３!D95)</f>
        <v/>
      </c>
      <c r="E140" s="61" t="str">
        <f>IF(ISERROR(別紙３!E95),"0",別紙３!E95)</f>
        <v/>
      </c>
      <c r="F140" s="67" t="str">
        <f>IF(ISERROR(別紙３!F95),"0",別紙３!F95)</f>
        <v/>
      </c>
      <c r="G140" s="61">
        <f>IF(ISERROR(別紙３!G95),"0",別紙３!G95)</f>
        <v>0</v>
      </c>
      <c r="H140" s="61">
        <f>IF(ISERROR(別紙３!H95),"0",別紙３!H95)</f>
        <v>0</v>
      </c>
      <c r="I140" s="67">
        <f>IF(ISERROR(別紙３!I95),"0",別紙３!I95)</f>
        <v>0</v>
      </c>
    </row>
    <row r="141" spans="1:9" s="9" customFormat="1" ht="15" customHeight="1" x14ac:dyDescent="0.2">
      <c r="A141" s="20">
        <f>別紙３!A96</f>
        <v>46249</v>
      </c>
      <c r="B141" s="21" t="str">
        <f>別紙３!B96</f>
        <v>土</v>
      </c>
      <c r="C141" s="57">
        <f>IF(ISERROR(別紙３!C96),"0",別紙３!C96)</f>
        <v>0</v>
      </c>
      <c r="D141" s="61" t="str">
        <f>IF(ISERROR(別紙３!D96),"0",別紙３!D96)</f>
        <v/>
      </c>
      <c r="E141" s="61" t="str">
        <f>IF(ISERROR(別紙３!E96),"0",別紙３!E96)</f>
        <v/>
      </c>
      <c r="F141" s="67" t="str">
        <f>IF(ISERROR(別紙３!F96),"0",別紙３!F96)</f>
        <v/>
      </c>
      <c r="G141" s="61">
        <f>IF(ISERROR(別紙３!G96),"0",別紙３!G96)</f>
        <v>0</v>
      </c>
      <c r="H141" s="61">
        <f>IF(ISERROR(別紙３!H96),"0",別紙３!H96)</f>
        <v>0</v>
      </c>
      <c r="I141" s="67">
        <f>IF(ISERROR(別紙３!I96),"0",別紙３!I96)</f>
        <v>0</v>
      </c>
    </row>
    <row r="142" spans="1:9" s="9" customFormat="1" ht="15" customHeight="1" x14ac:dyDescent="0.2">
      <c r="A142" s="20">
        <f>別紙３!A97</f>
        <v>46250</v>
      </c>
      <c r="B142" s="21" t="str">
        <f>別紙３!B97</f>
        <v>日</v>
      </c>
      <c r="C142" s="57">
        <f>IF(ISERROR(別紙３!C97),"0",別紙３!C97)</f>
        <v>0</v>
      </c>
      <c r="D142" s="61" t="str">
        <f>IF(ISERROR(別紙３!D97),"0",別紙３!D97)</f>
        <v/>
      </c>
      <c r="E142" s="61" t="str">
        <f>IF(ISERROR(別紙３!E97),"0",別紙３!E97)</f>
        <v/>
      </c>
      <c r="F142" s="67" t="str">
        <f>IF(ISERROR(別紙３!F97),"0",別紙３!F97)</f>
        <v/>
      </c>
      <c r="G142" s="61">
        <f>IF(ISERROR(別紙３!G97),"0",別紙３!G97)</f>
        <v>0</v>
      </c>
      <c r="H142" s="61">
        <f>IF(ISERROR(別紙３!H97),"0",別紙３!H97)</f>
        <v>0</v>
      </c>
      <c r="I142" s="67">
        <f>IF(ISERROR(別紙３!I97),"0",別紙３!I97)</f>
        <v>0</v>
      </c>
    </row>
    <row r="143" spans="1:9" s="9" customFormat="1" ht="15" customHeight="1" x14ac:dyDescent="0.2">
      <c r="A143" s="20">
        <f>別紙３!A98</f>
        <v>46251</v>
      </c>
      <c r="B143" s="21" t="str">
        <f>別紙３!B98</f>
        <v>月</v>
      </c>
      <c r="C143" s="57">
        <f>IF(ISERROR(別紙３!C98),"0",別紙３!C98)</f>
        <v>0</v>
      </c>
      <c r="D143" s="61" t="str">
        <f>IF(ISERROR(別紙３!D98),"0",別紙３!D98)</f>
        <v/>
      </c>
      <c r="E143" s="61" t="str">
        <f>IF(ISERROR(別紙３!E98),"0",別紙３!E98)</f>
        <v/>
      </c>
      <c r="F143" s="67" t="str">
        <f>IF(ISERROR(別紙３!F98),"0",別紙３!F98)</f>
        <v/>
      </c>
      <c r="G143" s="61">
        <f>IF(ISERROR(別紙３!G98),"0",別紙３!G98)</f>
        <v>0</v>
      </c>
      <c r="H143" s="61">
        <f>IF(ISERROR(別紙３!H98),"0",別紙３!H98)</f>
        <v>0</v>
      </c>
      <c r="I143" s="67">
        <f>IF(ISERROR(別紙３!I98),"0",別紙３!I98)</f>
        <v>0</v>
      </c>
    </row>
    <row r="144" spans="1:9" s="9" customFormat="1" ht="15" customHeight="1" x14ac:dyDescent="0.2">
      <c r="A144" s="20">
        <f>別紙３!A99</f>
        <v>46252</v>
      </c>
      <c r="B144" s="21" t="str">
        <f>別紙３!B99</f>
        <v>火</v>
      </c>
      <c r="C144" s="57">
        <f>IF(ISERROR(別紙３!C99),"0",別紙３!C99)</f>
        <v>0</v>
      </c>
      <c r="D144" s="61" t="str">
        <f>IF(ISERROR(別紙３!D99),"0",別紙３!D99)</f>
        <v/>
      </c>
      <c r="E144" s="61" t="str">
        <f>IF(ISERROR(別紙３!E99),"0",別紙３!E99)</f>
        <v/>
      </c>
      <c r="F144" s="67" t="str">
        <f>IF(ISERROR(別紙３!F99),"0",別紙３!F99)</f>
        <v/>
      </c>
      <c r="G144" s="61">
        <f>IF(ISERROR(別紙３!G99),"0",別紙３!G99)</f>
        <v>0</v>
      </c>
      <c r="H144" s="61">
        <f>IF(ISERROR(別紙３!H99),"0",別紙３!H99)</f>
        <v>0</v>
      </c>
      <c r="I144" s="67">
        <f>IF(ISERROR(別紙３!I99),"0",別紙３!I99)</f>
        <v>0</v>
      </c>
    </row>
    <row r="145" spans="1:9" s="9" customFormat="1" ht="15" customHeight="1" x14ac:dyDescent="0.2">
      <c r="A145" s="20">
        <f>別紙３!A100</f>
        <v>46253</v>
      </c>
      <c r="B145" s="21" t="str">
        <f>別紙３!B100</f>
        <v>水</v>
      </c>
      <c r="C145" s="57">
        <f>IF(ISERROR(別紙３!C100),"0",別紙３!C100)</f>
        <v>0</v>
      </c>
      <c r="D145" s="61" t="str">
        <f>IF(ISERROR(別紙３!D100),"0",別紙３!D100)</f>
        <v/>
      </c>
      <c r="E145" s="61" t="str">
        <f>IF(ISERROR(別紙３!E100),"0",別紙３!E100)</f>
        <v/>
      </c>
      <c r="F145" s="67" t="str">
        <f>IF(ISERROR(別紙３!F100),"0",別紙３!F100)</f>
        <v/>
      </c>
      <c r="G145" s="61">
        <f>IF(ISERROR(別紙３!G100),"0",別紙３!G100)</f>
        <v>0</v>
      </c>
      <c r="H145" s="61">
        <f>IF(ISERROR(別紙３!H100),"0",別紙３!H100)</f>
        <v>0</v>
      </c>
      <c r="I145" s="67">
        <f>IF(ISERROR(別紙３!I100),"0",別紙３!I100)</f>
        <v>0</v>
      </c>
    </row>
    <row r="146" spans="1:9" s="9" customFormat="1" ht="15" customHeight="1" x14ac:dyDescent="0.2">
      <c r="A146" s="20">
        <f>別紙３!A101</f>
        <v>46254</v>
      </c>
      <c r="B146" s="21" t="str">
        <f>別紙３!B101</f>
        <v>木</v>
      </c>
      <c r="C146" s="57">
        <f>IF(ISERROR(別紙３!C101),"0",別紙３!C101)</f>
        <v>0</v>
      </c>
      <c r="D146" s="61" t="str">
        <f>IF(ISERROR(別紙３!D101),"0",別紙３!D101)</f>
        <v/>
      </c>
      <c r="E146" s="61" t="str">
        <f>IF(ISERROR(別紙３!E101),"0",別紙３!E101)</f>
        <v/>
      </c>
      <c r="F146" s="67" t="str">
        <f>IF(ISERROR(別紙３!F101),"0",別紙３!F101)</f>
        <v/>
      </c>
      <c r="G146" s="61">
        <f>IF(ISERROR(別紙３!G101),"0",別紙３!G101)</f>
        <v>0</v>
      </c>
      <c r="H146" s="61">
        <f>IF(ISERROR(別紙３!H101),"0",別紙３!H101)</f>
        <v>0</v>
      </c>
      <c r="I146" s="67">
        <f>IF(ISERROR(別紙３!I101),"0",別紙３!I101)</f>
        <v>0</v>
      </c>
    </row>
    <row r="147" spans="1:9" s="9" customFormat="1" ht="15" customHeight="1" x14ac:dyDescent="0.2">
      <c r="A147" s="20">
        <f>別紙３!A102</f>
        <v>46255</v>
      </c>
      <c r="B147" s="21" t="str">
        <f>別紙３!B102</f>
        <v>金</v>
      </c>
      <c r="C147" s="57">
        <f>IF(ISERROR(別紙３!C102),"0",別紙３!C102)</f>
        <v>0</v>
      </c>
      <c r="D147" s="61" t="str">
        <f>IF(ISERROR(別紙３!D102),"0",別紙３!D102)</f>
        <v/>
      </c>
      <c r="E147" s="61" t="str">
        <f>IF(ISERROR(別紙３!E102),"0",別紙３!E102)</f>
        <v/>
      </c>
      <c r="F147" s="67" t="str">
        <f>IF(ISERROR(別紙３!F102),"0",別紙３!F102)</f>
        <v/>
      </c>
      <c r="G147" s="61">
        <f>IF(ISERROR(別紙３!G102),"0",別紙３!G102)</f>
        <v>0</v>
      </c>
      <c r="H147" s="61">
        <f>IF(ISERROR(別紙３!H102),"0",別紙３!H102)</f>
        <v>0</v>
      </c>
      <c r="I147" s="67">
        <f>IF(ISERROR(別紙３!I102),"0",別紙３!I102)</f>
        <v>0</v>
      </c>
    </row>
    <row r="148" spans="1:9" s="9" customFormat="1" ht="15" customHeight="1" x14ac:dyDescent="0.2">
      <c r="A148" s="20">
        <f>別紙３!A103</f>
        <v>46256</v>
      </c>
      <c r="B148" s="21" t="str">
        <f>別紙３!B103</f>
        <v>土</v>
      </c>
      <c r="C148" s="57">
        <f>IF(ISERROR(別紙３!C103),"0",別紙３!C103)</f>
        <v>0</v>
      </c>
      <c r="D148" s="61" t="str">
        <f>IF(ISERROR(別紙３!D103),"0",別紙３!D103)</f>
        <v/>
      </c>
      <c r="E148" s="61" t="str">
        <f>IF(ISERROR(別紙３!E103),"0",別紙３!E103)</f>
        <v/>
      </c>
      <c r="F148" s="67" t="str">
        <f>IF(ISERROR(別紙３!F103),"0",別紙３!F103)</f>
        <v/>
      </c>
      <c r="G148" s="61">
        <f>IF(ISERROR(別紙３!G103),"0",別紙３!G103)</f>
        <v>0</v>
      </c>
      <c r="H148" s="61">
        <f>IF(ISERROR(別紙３!H103),"0",別紙３!H103)</f>
        <v>0</v>
      </c>
      <c r="I148" s="67">
        <f>IF(ISERROR(別紙３!I103),"0",別紙３!I103)</f>
        <v>0</v>
      </c>
    </row>
    <row r="149" spans="1:9" s="9" customFormat="1" ht="15" customHeight="1" x14ac:dyDescent="0.2">
      <c r="A149" s="20">
        <f>別紙３!A104</f>
        <v>46257</v>
      </c>
      <c r="B149" s="21" t="str">
        <f>別紙３!B104</f>
        <v>日</v>
      </c>
      <c r="C149" s="57">
        <f>IF(ISERROR(別紙３!C104),"0",別紙３!C104)</f>
        <v>0</v>
      </c>
      <c r="D149" s="61" t="str">
        <f>IF(ISERROR(別紙３!D104),"0",別紙３!D104)</f>
        <v/>
      </c>
      <c r="E149" s="61" t="str">
        <f>IF(ISERROR(別紙３!E104),"0",別紙３!E104)</f>
        <v/>
      </c>
      <c r="F149" s="67" t="str">
        <f>IF(ISERROR(別紙３!F104),"0",別紙３!F104)</f>
        <v/>
      </c>
      <c r="G149" s="61">
        <f>IF(ISERROR(別紙３!G104),"0",別紙３!G104)</f>
        <v>0</v>
      </c>
      <c r="H149" s="61">
        <f>IF(ISERROR(別紙３!H104),"0",別紙３!H104)</f>
        <v>0</v>
      </c>
      <c r="I149" s="67">
        <f>IF(ISERROR(別紙３!I104),"0",別紙３!I104)</f>
        <v>0</v>
      </c>
    </row>
    <row r="150" spans="1:9" s="9" customFormat="1" ht="15" customHeight="1" x14ac:dyDescent="0.2">
      <c r="A150" s="20">
        <f>別紙３!A105</f>
        <v>46258</v>
      </c>
      <c r="B150" s="21" t="str">
        <f>別紙３!B105</f>
        <v>月</v>
      </c>
      <c r="C150" s="57">
        <f>IF(ISERROR(別紙３!C105),"0",別紙３!C105)</f>
        <v>0</v>
      </c>
      <c r="D150" s="61" t="str">
        <f>IF(ISERROR(別紙３!D105),"0",別紙３!D105)</f>
        <v/>
      </c>
      <c r="E150" s="61" t="str">
        <f>IF(ISERROR(別紙３!E105),"0",別紙３!E105)</f>
        <v/>
      </c>
      <c r="F150" s="67" t="str">
        <f>IF(ISERROR(別紙３!F105),"0",別紙３!F105)</f>
        <v/>
      </c>
      <c r="G150" s="61">
        <f>IF(ISERROR(別紙３!G105),"0",別紙３!G105)</f>
        <v>0</v>
      </c>
      <c r="H150" s="61">
        <f>IF(ISERROR(別紙３!H105),"0",別紙３!H105)</f>
        <v>0</v>
      </c>
      <c r="I150" s="67">
        <f>IF(ISERROR(別紙３!I105),"0",別紙３!I105)</f>
        <v>0</v>
      </c>
    </row>
    <row r="151" spans="1:9" s="9" customFormat="1" ht="15" customHeight="1" x14ac:dyDescent="0.2">
      <c r="A151" s="20">
        <f>別紙３!A106</f>
        <v>46259</v>
      </c>
      <c r="B151" s="21" t="str">
        <f>別紙３!B106</f>
        <v>火</v>
      </c>
      <c r="C151" s="57">
        <f>IF(ISERROR(別紙３!C106),"0",別紙３!C106)</f>
        <v>0</v>
      </c>
      <c r="D151" s="61" t="str">
        <f>IF(ISERROR(別紙３!D106),"0",別紙３!D106)</f>
        <v/>
      </c>
      <c r="E151" s="61" t="str">
        <f>IF(ISERROR(別紙３!E106),"0",別紙３!E106)</f>
        <v/>
      </c>
      <c r="F151" s="67" t="str">
        <f>IF(ISERROR(別紙３!F106),"0",別紙３!F106)</f>
        <v/>
      </c>
      <c r="G151" s="61">
        <f>IF(ISERROR(別紙３!G106),"0",別紙３!G106)</f>
        <v>0</v>
      </c>
      <c r="H151" s="61">
        <f>IF(ISERROR(別紙３!H106),"0",別紙３!H106)</f>
        <v>0</v>
      </c>
      <c r="I151" s="67">
        <f>IF(ISERROR(別紙３!I106),"0",別紙３!I106)</f>
        <v>0</v>
      </c>
    </row>
    <row r="152" spans="1:9" s="9" customFormat="1" ht="15" customHeight="1" x14ac:dyDescent="0.2">
      <c r="A152" s="20">
        <f>別紙３!A107</f>
        <v>46260</v>
      </c>
      <c r="B152" s="21" t="str">
        <f>別紙３!B107</f>
        <v>水</v>
      </c>
      <c r="C152" s="57">
        <f>IF(ISERROR(別紙３!C107),"0",別紙３!C107)</f>
        <v>0</v>
      </c>
      <c r="D152" s="61" t="str">
        <f>IF(ISERROR(別紙３!D107),"0",別紙３!D107)</f>
        <v/>
      </c>
      <c r="E152" s="61" t="str">
        <f>IF(ISERROR(別紙３!E107),"0",別紙３!E107)</f>
        <v/>
      </c>
      <c r="F152" s="67" t="str">
        <f>IF(ISERROR(別紙３!F107),"0",別紙３!F107)</f>
        <v/>
      </c>
      <c r="G152" s="61">
        <f>IF(ISERROR(別紙３!G107),"0",別紙３!G107)</f>
        <v>0</v>
      </c>
      <c r="H152" s="61">
        <f>IF(ISERROR(別紙３!H107),"0",別紙３!H107)</f>
        <v>0</v>
      </c>
      <c r="I152" s="67">
        <f>IF(ISERROR(別紙３!I107),"0",別紙３!I107)</f>
        <v>0</v>
      </c>
    </row>
    <row r="153" spans="1:9" s="9" customFormat="1" ht="15" customHeight="1" x14ac:dyDescent="0.2">
      <c r="A153" s="20">
        <f>別紙３!A108</f>
        <v>46261</v>
      </c>
      <c r="B153" s="21" t="str">
        <f>別紙３!B108</f>
        <v>木</v>
      </c>
      <c r="C153" s="57">
        <f>IF(ISERROR(別紙３!C108),"0",別紙３!C108)</f>
        <v>0</v>
      </c>
      <c r="D153" s="61" t="str">
        <f>IF(ISERROR(別紙３!D108),"0",別紙３!D108)</f>
        <v/>
      </c>
      <c r="E153" s="61" t="str">
        <f>IF(ISERROR(別紙３!E108),"0",別紙３!E108)</f>
        <v/>
      </c>
      <c r="F153" s="67" t="str">
        <f>IF(ISERROR(別紙３!F108),"0",別紙３!F108)</f>
        <v/>
      </c>
      <c r="G153" s="61">
        <f>IF(ISERROR(別紙３!G108),"0",別紙３!G108)</f>
        <v>0</v>
      </c>
      <c r="H153" s="61">
        <f>IF(ISERROR(別紙３!H108),"0",別紙３!H108)</f>
        <v>0</v>
      </c>
      <c r="I153" s="67">
        <f>IF(ISERROR(別紙３!I108),"0",別紙３!I108)</f>
        <v>0</v>
      </c>
    </row>
    <row r="154" spans="1:9" s="9" customFormat="1" ht="15" customHeight="1" x14ac:dyDescent="0.2">
      <c r="A154" s="20">
        <f>別紙３!A109</f>
        <v>46262</v>
      </c>
      <c r="B154" s="21" t="str">
        <f>別紙３!B109</f>
        <v>金</v>
      </c>
      <c r="C154" s="57">
        <f>IF(ISERROR(別紙３!C109),"0",別紙３!C109)</f>
        <v>0</v>
      </c>
      <c r="D154" s="61" t="str">
        <f>IF(ISERROR(別紙３!D109),"0",別紙３!D109)</f>
        <v/>
      </c>
      <c r="E154" s="61" t="str">
        <f>IF(ISERROR(別紙３!E109),"0",別紙３!E109)</f>
        <v/>
      </c>
      <c r="F154" s="67" t="str">
        <f>IF(ISERROR(別紙３!F109),"0",別紙３!F109)</f>
        <v/>
      </c>
      <c r="G154" s="61">
        <f>IF(ISERROR(別紙３!G109),"0",別紙３!G109)</f>
        <v>0</v>
      </c>
      <c r="H154" s="61">
        <f>IF(ISERROR(別紙３!H109),"0",別紙３!H109)</f>
        <v>0</v>
      </c>
      <c r="I154" s="67">
        <f>IF(ISERROR(別紙３!I109),"0",別紙３!I109)</f>
        <v>0</v>
      </c>
    </row>
    <row r="155" spans="1:9" s="9" customFormat="1" ht="15" customHeight="1" x14ac:dyDescent="0.2">
      <c r="A155" s="20">
        <f>別紙３!A110</f>
        <v>46263</v>
      </c>
      <c r="B155" s="21" t="str">
        <f>別紙３!B110</f>
        <v>土</v>
      </c>
      <c r="C155" s="57">
        <f>IF(ISERROR(別紙３!C110),"0",別紙３!C110)</f>
        <v>0</v>
      </c>
      <c r="D155" s="61" t="str">
        <f>IF(ISERROR(別紙３!D110),"0",別紙３!D110)</f>
        <v/>
      </c>
      <c r="E155" s="61" t="str">
        <f>IF(ISERROR(別紙３!E110),"0",別紙３!E110)</f>
        <v/>
      </c>
      <c r="F155" s="67" t="str">
        <f>IF(ISERROR(別紙３!F110),"0",別紙３!F110)</f>
        <v/>
      </c>
      <c r="G155" s="61">
        <f>IF(ISERROR(別紙３!G110),"0",別紙３!G110)</f>
        <v>0</v>
      </c>
      <c r="H155" s="61">
        <f>IF(ISERROR(別紙３!H110),"0",別紙３!H110)</f>
        <v>0</v>
      </c>
      <c r="I155" s="67">
        <f>IF(ISERROR(別紙３!I110),"0",別紙３!I110)</f>
        <v>0</v>
      </c>
    </row>
    <row r="156" spans="1:9" s="9" customFormat="1" ht="15" customHeight="1" x14ac:dyDescent="0.2">
      <c r="A156" s="20">
        <f>別紙３!A111</f>
        <v>46264</v>
      </c>
      <c r="B156" s="21" t="str">
        <f>別紙３!B111</f>
        <v>日</v>
      </c>
      <c r="C156" s="57">
        <f>IF(ISERROR(別紙３!C111),"0",別紙３!C111)</f>
        <v>0</v>
      </c>
      <c r="D156" s="61" t="str">
        <f>IF(ISERROR(別紙３!D111),"0",別紙３!D111)</f>
        <v/>
      </c>
      <c r="E156" s="61" t="str">
        <f>IF(ISERROR(別紙３!E111),"0",別紙３!E111)</f>
        <v/>
      </c>
      <c r="F156" s="67" t="str">
        <f>IF(ISERROR(別紙３!F111),"0",別紙３!F111)</f>
        <v/>
      </c>
      <c r="G156" s="61">
        <f>IF(ISERROR(別紙３!G111),"0",別紙３!G111)</f>
        <v>0</v>
      </c>
      <c r="H156" s="61">
        <f>IF(ISERROR(別紙３!H111),"0",別紙３!H111)</f>
        <v>0</v>
      </c>
      <c r="I156" s="67">
        <f>IF(ISERROR(別紙３!I111),"0",別紙３!I111)</f>
        <v>0</v>
      </c>
    </row>
    <row r="157" spans="1:9" s="9" customFormat="1" ht="15" customHeight="1" x14ac:dyDescent="0.2">
      <c r="A157" s="20">
        <f>別紙３!A112</f>
        <v>46265</v>
      </c>
      <c r="B157" s="21" t="str">
        <f>別紙３!B112</f>
        <v>月</v>
      </c>
      <c r="C157" s="57">
        <f>IF(ISERROR(別紙３!C112),"0",別紙３!C112)</f>
        <v>0</v>
      </c>
      <c r="D157" s="61" t="str">
        <f>IF(ISERROR(別紙３!D112),"0",別紙３!D112)</f>
        <v/>
      </c>
      <c r="E157" s="61" t="str">
        <f>IF(ISERROR(別紙３!E112),"0",別紙３!E112)</f>
        <v/>
      </c>
      <c r="F157" s="67" t="str">
        <f>IF(ISERROR(別紙３!F112),"0",別紙３!F112)</f>
        <v/>
      </c>
      <c r="G157" s="61">
        <f>IF(ISERROR(別紙３!G112),"0",別紙３!G112)</f>
        <v>0</v>
      </c>
      <c r="H157" s="61">
        <f>IF(ISERROR(別紙３!H112),"0",別紙３!H112)</f>
        <v>0</v>
      </c>
      <c r="I157" s="67">
        <f>IF(ISERROR(別紙３!I112),"0",別紙３!I112)</f>
        <v>0</v>
      </c>
    </row>
    <row r="158" spans="1:9" s="9" customFormat="1" ht="15" customHeight="1" x14ac:dyDescent="0.2">
      <c r="A158" s="20">
        <f>別紙３!J82</f>
        <v>46266</v>
      </c>
      <c r="B158" s="21" t="str">
        <f>別紙３!K82</f>
        <v>火</v>
      </c>
      <c r="C158" s="57">
        <f>IF(ISERROR(別紙３!L82),"0",別紙３!L82)</f>
        <v>0</v>
      </c>
      <c r="D158" s="61" t="str">
        <f>IF(ISERROR(別紙３!M82),"0",別紙３!M82)</f>
        <v/>
      </c>
      <c r="E158" s="61" t="str">
        <f>IF(ISERROR(別紙３!N82),"0",別紙３!N82)</f>
        <v/>
      </c>
      <c r="F158" s="67" t="str">
        <f>IF(ISERROR(別紙３!O82),"0",別紙３!O82)</f>
        <v/>
      </c>
      <c r="G158" s="61">
        <f>IF(ISERROR(別紙３!P82),"0",別紙３!P82)</f>
        <v>0</v>
      </c>
      <c r="H158" s="61">
        <f>IF(ISERROR(別紙３!Q82),"0",別紙３!Q82)</f>
        <v>0</v>
      </c>
      <c r="I158" s="67">
        <f>IF(ISERROR(別紙３!R82),"0",別紙３!R82)</f>
        <v>0</v>
      </c>
    </row>
    <row r="159" spans="1:9" s="9" customFormat="1" ht="15" customHeight="1" x14ac:dyDescent="0.2">
      <c r="A159" s="20">
        <f>別紙３!J83</f>
        <v>46267</v>
      </c>
      <c r="B159" s="21" t="str">
        <f>別紙３!K83</f>
        <v>水</v>
      </c>
      <c r="C159" s="57">
        <f>IF(ISERROR(別紙３!L83),"0",別紙３!L83)</f>
        <v>0</v>
      </c>
      <c r="D159" s="61" t="str">
        <f>IF(ISERROR(別紙３!M83),"0",別紙３!M83)</f>
        <v/>
      </c>
      <c r="E159" s="61" t="str">
        <f>IF(ISERROR(別紙３!N83),"0",別紙３!N83)</f>
        <v/>
      </c>
      <c r="F159" s="67" t="str">
        <f>IF(ISERROR(別紙３!O83),"0",別紙３!O83)</f>
        <v/>
      </c>
      <c r="G159" s="61">
        <f>IF(ISERROR(別紙３!P83),"0",別紙３!P83)</f>
        <v>0</v>
      </c>
      <c r="H159" s="61">
        <f>IF(ISERROR(別紙３!Q83),"0",別紙３!Q83)</f>
        <v>0</v>
      </c>
      <c r="I159" s="67">
        <f>IF(ISERROR(別紙３!R83),"0",別紙３!R83)</f>
        <v>0</v>
      </c>
    </row>
    <row r="160" spans="1:9" s="9" customFormat="1" ht="15" customHeight="1" x14ac:dyDescent="0.2">
      <c r="A160" s="20">
        <f>別紙３!J84</f>
        <v>46268</v>
      </c>
      <c r="B160" s="21" t="str">
        <f>別紙３!K84</f>
        <v>木</v>
      </c>
      <c r="C160" s="57">
        <f>IF(ISERROR(別紙３!L84),"0",別紙３!L84)</f>
        <v>0</v>
      </c>
      <c r="D160" s="61" t="str">
        <f>IF(ISERROR(別紙３!M84),"0",別紙３!M84)</f>
        <v/>
      </c>
      <c r="E160" s="61" t="str">
        <f>IF(ISERROR(別紙３!N84),"0",別紙３!N84)</f>
        <v/>
      </c>
      <c r="F160" s="67" t="str">
        <f>IF(ISERROR(別紙３!O84),"0",別紙３!O84)</f>
        <v/>
      </c>
      <c r="G160" s="61">
        <f>IF(ISERROR(別紙３!P84),"0",別紙３!P84)</f>
        <v>0</v>
      </c>
      <c r="H160" s="61">
        <f>IF(ISERROR(別紙３!Q84),"0",別紙３!Q84)</f>
        <v>0</v>
      </c>
      <c r="I160" s="67">
        <f>IF(ISERROR(別紙３!R84),"0",別紙３!R84)</f>
        <v>0</v>
      </c>
    </row>
    <row r="161" spans="1:9" s="9" customFormat="1" ht="15" customHeight="1" x14ac:dyDescent="0.2">
      <c r="A161" s="20">
        <f>別紙３!J85</f>
        <v>46269</v>
      </c>
      <c r="B161" s="21" t="str">
        <f>別紙３!K85</f>
        <v>金</v>
      </c>
      <c r="C161" s="57">
        <f>IF(ISERROR(別紙３!L85),"0",別紙３!L85)</f>
        <v>0</v>
      </c>
      <c r="D161" s="61" t="str">
        <f>IF(ISERROR(別紙３!M85),"0",別紙３!M85)</f>
        <v/>
      </c>
      <c r="E161" s="61" t="str">
        <f>IF(ISERROR(別紙３!N85),"0",別紙３!N85)</f>
        <v/>
      </c>
      <c r="F161" s="67" t="str">
        <f>IF(ISERROR(別紙３!O85),"0",別紙３!O85)</f>
        <v/>
      </c>
      <c r="G161" s="61">
        <f>IF(ISERROR(別紙３!P85),"0",別紙３!P85)</f>
        <v>0</v>
      </c>
      <c r="H161" s="61">
        <f>IF(ISERROR(別紙３!Q85),"0",別紙３!Q85)</f>
        <v>0</v>
      </c>
      <c r="I161" s="67">
        <f>IF(ISERROR(別紙３!R85),"0",別紙３!R85)</f>
        <v>0</v>
      </c>
    </row>
    <row r="162" spans="1:9" s="9" customFormat="1" ht="15" customHeight="1" x14ac:dyDescent="0.2">
      <c r="A162" s="20">
        <f>別紙３!J86</f>
        <v>46270</v>
      </c>
      <c r="B162" s="21" t="str">
        <f>別紙３!K86</f>
        <v>土</v>
      </c>
      <c r="C162" s="57">
        <f>IF(ISERROR(別紙３!L86),"0",別紙３!L86)</f>
        <v>0</v>
      </c>
      <c r="D162" s="61" t="str">
        <f>IF(ISERROR(別紙３!M86),"0",別紙３!M86)</f>
        <v/>
      </c>
      <c r="E162" s="61" t="str">
        <f>IF(ISERROR(別紙３!N86),"0",別紙３!N86)</f>
        <v/>
      </c>
      <c r="F162" s="67" t="str">
        <f>IF(ISERROR(別紙３!O86),"0",別紙３!O86)</f>
        <v/>
      </c>
      <c r="G162" s="61">
        <f>IF(ISERROR(別紙３!P86),"0",別紙３!P86)</f>
        <v>0</v>
      </c>
      <c r="H162" s="61">
        <f>IF(ISERROR(別紙３!Q86),"0",別紙３!Q86)</f>
        <v>0</v>
      </c>
      <c r="I162" s="67">
        <f>IF(ISERROR(別紙３!R86),"0",別紙３!R86)</f>
        <v>0</v>
      </c>
    </row>
    <row r="163" spans="1:9" s="9" customFormat="1" ht="15" customHeight="1" x14ac:dyDescent="0.2">
      <c r="A163" s="20">
        <f>別紙３!J87</f>
        <v>46271</v>
      </c>
      <c r="B163" s="21" t="str">
        <f>別紙３!K87</f>
        <v>日</v>
      </c>
      <c r="C163" s="57">
        <f>IF(ISERROR(別紙３!L87),"0",別紙３!L87)</f>
        <v>0</v>
      </c>
      <c r="D163" s="61" t="str">
        <f>IF(ISERROR(別紙３!M87),"0",別紙３!M87)</f>
        <v/>
      </c>
      <c r="E163" s="61" t="str">
        <f>IF(ISERROR(別紙３!N87),"0",別紙３!N87)</f>
        <v/>
      </c>
      <c r="F163" s="67" t="str">
        <f>IF(ISERROR(別紙３!O87),"0",別紙３!O87)</f>
        <v/>
      </c>
      <c r="G163" s="61">
        <f>IF(ISERROR(別紙３!P87),"0",別紙３!P87)</f>
        <v>0</v>
      </c>
      <c r="H163" s="61">
        <f>IF(ISERROR(別紙３!Q87),"0",別紙３!Q87)</f>
        <v>0</v>
      </c>
      <c r="I163" s="67">
        <f>IF(ISERROR(別紙３!R87),"0",別紙３!R87)</f>
        <v>0</v>
      </c>
    </row>
    <row r="164" spans="1:9" s="9" customFormat="1" ht="15" customHeight="1" x14ac:dyDescent="0.2">
      <c r="A164" s="20">
        <f>別紙３!J88</f>
        <v>46272</v>
      </c>
      <c r="B164" s="21" t="str">
        <f>別紙３!K88</f>
        <v>月</v>
      </c>
      <c r="C164" s="57">
        <f>IF(ISERROR(別紙３!L88),"0",別紙３!L88)</f>
        <v>0</v>
      </c>
      <c r="D164" s="61" t="str">
        <f>IF(ISERROR(別紙３!M88),"0",別紙３!M88)</f>
        <v/>
      </c>
      <c r="E164" s="61" t="str">
        <f>IF(ISERROR(別紙３!N88),"0",別紙３!N88)</f>
        <v/>
      </c>
      <c r="F164" s="67" t="str">
        <f>IF(ISERROR(別紙３!O88),"0",別紙３!O88)</f>
        <v/>
      </c>
      <c r="G164" s="61">
        <f>IF(ISERROR(別紙３!P88),"0",別紙３!P88)</f>
        <v>0</v>
      </c>
      <c r="H164" s="61">
        <f>IF(ISERROR(別紙３!Q88),"0",別紙３!Q88)</f>
        <v>0</v>
      </c>
      <c r="I164" s="67">
        <f>IF(ISERROR(別紙３!R88),"0",別紙３!R88)</f>
        <v>0</v>
      </c>
    </row>
    <row r="165" spans="1:9" s="9" customFormat="1" ht="15" customHeight="1" x14ac:dyDescent="0.2">
      <c r="A165" s="20">
        <f>別紙３!J89</f>
        <v>46273</v>
      </c>
      <c r="B165" s="21" t="str">
        <f>別紙３!K89</f>
        <v>火</v>
      </c>
      <c r="C165" s="57">
        <f>IF(ISERROR(別紙３!L89),"0",別紙３!L89)</f>
        <v>0</v>
      </c>
      <c r="D165" s="61" t="str">
        <f>IF(ISERROR(別紙３!M89),"0",別紙３!M89)</f>
        <v/>
      </c>
      <c r="E165" s="61" t="str">
        <f>IF(ISERROR(別紙３!N89),"0",別紙３!N89)</f>
        <v/>
      </c>
      <c r="F165" s="67" t="str">
        <f>IF(ISERROR(別紙３!O89),"0",別紙３!O89)</f>
        <v/>
      </c>
      <c r="G165" s="61">
        <f>IF(ISERROR(別紙３!P89),"0",別紙３!P89)</f>
        <v>0</v>
      </c>
      <c r="H165" s="61">
        <f>IF(ISERROR(別紙３!Q89),"0",別紙３!Q89)</f>
        <v>0</v>
      </c>
      <c r="I165" s="67">
        <f>IF(ISERROR(別紙３!R89),"0",別紙３!R89)</f>
        <v>0</v>
      </c>
    </row>
    <row r="166" spans="1:9" s="9" customFormat="1" ht="15" customHeight="1" x14ac:dyDescent="0.2">
      <c r="A166" s="20">
        <f>別紙３!J90</f>
        <v>46274</v>
      </c>
      <c r="B166" s="21" t="str">
        <f>別紙３!K90</f>
        <v>水</v>
      </c>
      <c r="C166" s="57">
        <f>IF(ISERROR(別紙３!L90),"0",別紙３!L90)</f>
        <v>0</v>
      </c>
      <c r="D166" s="61" t="str">
        <f>IF(ISERROR(別紙３!M90),"0",別紙３!M90)</f>
        <v/>
      </c>
      <c r="E166" s="61" t="str">
        <f>IF(ISERROR(別紙３!N90),"0",別紙３!N90)</f>
        <v/>
      </c>
      <c r="F166" s="67" t="str">
        <f>IF(ISERROR(別紙３!O90),"0",別紙３!O90)</f>
        <v/>
      </c>
      <c r="G166" s="61">
        <f>IF(ISERROR(別紙３!P90),"0",別紙３!P90)</f>
        <v>0</v>
      </c>
      <c r="H166" s="61">
        <f>IF(ISERROR(別紙３!Q90),"0",別紙３!Q90)</f>
        <v>0</v>
      </c>
      <c r="I166" s="67">
        <f>IF(ISERROR(別紙３!R90),"0",別紙３!R90)</f>
        <v>0</v>
      </c>
    </row>
    <row r="167" spans="1:9" s="9" customFormat="1" ht="15" customHeight="1" x14ac:dyDescent="0.2">
      <c r="A167" s="20">
        <f>別紙３!J91</f>
        <v>46275</v>
      </c>
      <c r="B167" s="21" t="str">
        <f>別紙３!K91</f>
        <v>木</v>
      </c>
      <c r="C167" s="57">
        <f>IF(ISERROR(別紙３!L91),"0",別紙３!L91)</f>
        <v>0</v>
      </c>
      <c r="D167" s="61" t="str">
        <f>IF(ISERROR(別紙３!M91),"0",別紙３!M91)</f>
        <v/>
      </c>
      <c r="E167" s="61" t="str">
        <f>IF(ISERROR(別紙３!N91),"0",別紙３!N91)</f>
        <v/>
      </c>
      <c r="F167" s="67" t="str">
        <f>IF(ISERROR(別紙３!O91),"0",別紙３!O91)</f>
        <v/>
      </c>
      <c r="G167" s="61">
        <f>IF(ISERROR(別紙３!P91),"0",別紙３!P91)</f>
        <v>0</v>
      </c>
      <c r="H167" s="61">
        <f>IF(ISERROR(別紙３!Q91),"0",別紙３!Q91)</f>
        <v>0</v>
      </c>
      <c r="I167" s="67">
        <f>IF(ISERROR(別紙３!R91),"0",別紙３!R91)</f>
        <v>0</v>
      </c>
    </row>
    <row r="168" spans="1:9" s="9" customFormat="1" ht="15" customHeight="1" x14ac:dyDescent="0.2">
      <c r="A168" s="20">
        <f>別紙３!J92</f>
        <v>46276</v>
      </c>
      <c r="B168" s="21" t="str">
        <f>別紙３!K92</f>
        <v>金</v>
      </c>
      <c r="C168" s="57">
        <f>IF(ISERROR(別紙３!L92),"0",別紙３!L92)</f>
        <v>0</v>
      </c>
      <c r="D168" s="61" t="str">
        <f>IF(ISERROR(別紙３!M92),"0",別紙３!M92)</f>
        <v/>
      </c>
      <c r="E168" s="61" t="str">
        <f>IF(ISERROR(別紙３!N92),"0",別紙３!N92)</f>
        <v/>
      </c>
      <c r="F168" s="67" t="str">
        <f>IF(ISERROR(別紙３!O92),"0",別紙３!O92)</f>
        <v/>
      </c>
      <c r="G168" s="61">
        <f>IF(ISERROR(別紙３!P92),"0",別紙３!P92)</f>
        <v>0</v>
      </c>
      <c r="H168" s="61">
        <f>IF(ISERROR(別紙３!Q92),"0",別紙３!Q92)</f>
        <v>0</v>
      </c>
      <c r="I168" s="67">
        <f>IF(ISERROR(別紙３!R92),"0",別紙３!R92)</f>
        <v>0</v>
      </c>
    </row>
    <row r="169" spans="1:9" s="9" customFormat="1" ht="15" customHeight="1" x14ac:dyDescent="0.2">
      <c r="A169" s="20">
        <f>別紙３!J93</f>
        <v>46277</v>
      </c>
      <c r="B169" s="21" t="str">
        <f>別紙３!K93</f>
        <v>土</v>
      </c>
      <c r="C169" s="57">
        <f>IF(ISERROR(別紙３!L93),"0",別紙３!L93)</f>
        <v>0</v>
      </c>
      <c r="D169" s="61" t="str">
        <f>IF(ISERROR(別紙３!M93),"0",別紙３!M93)</f>
        <v/>
      </c>
      <c r="E169" s="61" t="str">
        <f>IF(ISERROR(別紙３!N93),"0",別紙３!N93)</f>
        <v/>
      </c>
      <c r="F169" s="67" t="str">
        <f>IF(ISERROR(別紙３!O93),"0",別紙３!O93)</f>
        <v/>
      </c>
      <c r="G169" s="61">
        <f>IF(ISERROR(別紙３!P93),"0",別紙３!P93)</f>
        <v>0</v>
      </c>
      <c r="H169" s="61">
        <f>IF(ISERROR(別紙３!Q93),"0",別紙３!Q93)</f>
        <v>0</v>
      </c>
      <c r="I169" s="67">
        <f>IF(ISERROR(別紙３!R93),"0",別紙３!R93)</f>
        <v>0</v>
      </c>
    </row>
    <row r="170" spans="1:9" s="9" customFormat="1" ht="15" customHeight="1" x14ac:dyDescent="0.2">
      <c r="A170" s="20">
        <f>別紙３!J94</f>
        <v>46278</v>
      </c>
      <c r="B170" s="21" t="str">
        <f>別紙３!K94</f>
        <v>日</v>
      </c>
      <c r="C170" s="57">
        <f>IF(ISERROR(別紙３!L94),"0",別紙３!L94)</f>
        <v>0</v>
      </c>
      <c r="D170" s="61" t="str">
        <f>IF(ISERROR(別紙３!M94),"0",別紙３!M94)</f>
        <v/>
      </c>
      <c r="E170" s="61" t="str">
        <f>IF(ISERROR(別紙３!N94),"0",別紙３!N94)</f>
        <v/>
      </c>
      <c r="F170" s="67" t="str">
        <f>IF(ISERROR(別紙３!O94),"0",別紙３!O94)</f>
        <v/>
      </c>
      <c r="G170" s="61">
        <f>IF(ISERROR(別紙３!P94),"0",別紙３!P94)</f>
        <v>0</v>
      </c>
      <c r="H170" s="61">
        <f>IF(ISERROR(別紙３!Q94),"0",別紙３!Q94)</f>
        <v>0</v>
      </c>
      <c r="I170" s="67">
        <f>IF(ISERROR(別紙３!R94),"0",別紙３!R94)</f>
        <v>0</v>
      </c>
    </row>
    <row r="171" spans="1:9" s="9" customFormat="1" ht="15" customHeight="1" x14ac:dyDescent="0.2">
      <c r="A171" s="20">
        <f>別紙３!J95</f>
        <v>46279</v>
      </c>
      <c r="B171" s="21" t="str">
        <f>別紙３!K95</f>
        <v>月</v>
      </c>
      <c r="C171" s="57">
        <f>IF(ISERROR(別紙３!L95),"0",別紙３!L95)</f>
        <v>0</v>
      </c>
      <c r="D171" s="61" t="str">
        <f>IF(ISERROR(別紙３!M95),"0",別紙３!M95)</f>
        <v/>
      </c>
      <c r="E171" s="61" t="str">
        <f>IF(ISERROR(別紙３!N95),"0",別紙３!N95)</f>
        <v/>
      </c>
      <c r="F171" s="67" t="str">
        <f>IF(ISERROR(別紙３!O95),"0",別紙３!O95)</f>
        <v/>
      </c>
      <c r="G171" s="61">
        <f>IF(ISERROR(別紙３!P95),"0",別紙３!P95)</f>
        <v>0</v>
      </c>
      <c r="H171" s="61">
        <f>IF(ISERROR(別紙３!Q95),"0",別紙３!Q95)</f>
        <v>0</v>
      </c>
      <c r="I171" s="67">
        <f>IF(ISERROR(別紙３!R95),"0",別紙３!R95)</f>
        <v>0</v>
      </c>
    </row>
    <row r="172" spans="1:9" s="9" customFormat="1" ht="15" customHeight="1" x14ac:dyDescent="0.2">
      <c r="A172" s="20">
        <f>別紙３!J96</f>
        <v>46280</v>
      </c>
      <c r="B172" s="21" t="str">
        <f>別紙３!K96</f>
        <v>火</v>
      </c>
      <c r="C172" s="57">
        <f>IF(ISERROR(別紙３!L96),"0",別紙３!L96)</f>
        <v>0</v>
      </c>
      <c r="D172" s="61" t="str">
        <f>IF(ISERROR(別紙３!M96),"0",別紙３!M96)</f>
        <v/>
      </c>
      <c r="E172" s="61" t="str">
        <f>IF(ISERROR(別紙３!N96),"0",別紙３!N96)</f>
        <v/>
      </c>
      <c r="F172" s="67" t="str">
        <f>IF(ISERROR(別紙３!O96),"0",別紙３!O96)</f>
        <v/>
      </c>
      <c r="G172" s="61">
        <f>IF(ISERROR(別紙３!P96),"0",別紙３!P96)</f>
        <v>0</v>
      </c>
      <c r="H172" s="61">
        <f>IF(ISERROR(別紙３!Q96),"0",別紙３!Q96)</f>
        <v>0</v>
      </c>
      <c r="I172" s="67">
        <f>IF(ISERROR(別紙３!R96),"0",別紙３!R96)</f>
        <v>0</v>
      </c>
    </row>
    <row r="173" spans="1:9" s="9" customFormat="1" ht="15" customHeight="1" x14ac:dyDescent="0.2">
      <c r="A173" s="20">
        <f>別紙３!J97</f>
        <v>46281</v>
      </c>
      <c r="B173" s="21" t="str">
        <f>別紙３!K97</f>
        <v>水</v>
      </c>
      <c r="C173" s="57">
        <f>IF(ISERROR(別紙３!L97),"0",別紙３!L97)</f>
        <v>0</v>
      </c>
      <c r="D173" s="61" t="str">
        <f>IF(ISERROR(別紙３!M97),"0",別紙３!M97)</f>
        <v/>
      </c>
      <c r="E173" s="61" t="str">
        <f>IF(ISERROR(別紙３!N97),"0",別紙３!N97)</f>
        <v/>
      </c>
      <c r="F173" s="67" t="str">
        <f>IF(ISERROR(別紙３!O97),"0",別紙３!O97)</f>
        <v/>
      </c>
      <c r="G173" s="61">
        <f>IF(ISERROR(別紙３!P97),"0",別紙３!P97)</f>
        <v>0</v>
      </c>
      <c r="H173" s="61">
        <f>IF(ISERROR(別紙３!Q97),"0",別紙３!Q97)</f>
        <v>0</v>
      </c>
      <c r="I173" s="67">
        <f>IF(ISERROR(別紙３!R97),"0",別紙３!R97)</f>
        <v>0</v>
      </c>
    </row>
    <row r="174" spans="1:9" s="9" customFormat="1" ht="15" customHeight="1" x14ac:dyDescent="0.2">
      <c r="A174" s="20">
        <f>別紙３!J98</f>
        <v>46282</v>
      </c>
      <c r="B174" s="21" t="str">
        <f>別紙３!K98</f>
        <v>木</v>
      </c>
      <c r="C174" s="57">
        <f>IF(ISERROR(別紙３!L98),"0",別紙３!L98)</f>
        <v>0</v>
      </c>
      <c r="D174" s="61" t="str">
        <f>IF(ISERROR(別紙３!M98),"0",別紙３!M98)</f>
        <v/>
      </c>
      <c r="E174" s="61" t="str">
        <f>IF(ISERROR(別紙３!N98),"0",別紙３!N98)</f>
        <v/>
      </c>
      <c r="F174" s="67" t="str">
        <f>IF(ISERROR(別紙３!O98),"0",別紙３!O98)</f>
        <v/>
      </c>
      <c r="G174" s="61">
        <f>IF(ISERROR(別紙３!P98),"0",別紙３!P98)</f>
        <v>0</v>
      </c>
      <c r="H174" s="61">
        <f>IF(ISERROR(別紙３!Q98),"0",別紙３!Q98)</f>
        <v>0</v>
      </c>
      <c r="I174" s="67">
        <f>IF(ISERROR(別紙３!R98),"0",別紙３!R98)</f>
        <v>0</v>
      </c>
    </row>
    <row r="175" spans="1:9" s="9" customFormat="1" ht="15" customHeight="1" x14ac:dyDescent="0.2">
      <c r="A175" s="20">
        <f>別紙３!J99</f>
        <v>46283</v>
      </c>
      <c r="B175" s="21" t="str">
        <f>別紙３!K99</f>
        <v>金</v>
      </c>
      <c r="C175" s="57">
        <f>IF(ISERROR(別紙３!L99),"0",別紙３!L99)</f>
        <v>0</v>
      </c>
      <c r="D175" s="61" t="str">
        <f>IF(ISERROR(別紙３!M99),"0",別紙３!M99)</f>
        <v/>
      </c>
      <c r="E175" s="61" t="str">
        <f>IF(ISERROR(別紙３!N99),"0",別紙３!N99)</f>
        <v/>
      </c>
      <c r="F175" s="67" t="str">
        <f>IF(ISERROR(別紙３!O99),"0",別紙３!O99)</f>
        <v/>
      </c>
      <c r="G175" s="61">
        <f>IF(ISERROR(別紙３!P99),"0",別紙３!P99)</f>
        <v>0</v>
      </c>
      <c r="H175" s="61">
        <f>IF(ISERROR(別紙３!Q99),"0",別紙３!Q99)</f>
        <v>0</v>
      </c>
      <c r="I175" s="67">
        <f>IF(ISERROR(別紙３!R99),"0",別紙３!R99)</f>
        <v>0</v>
      </c>
    </row>
    <row r="176" spans="1:9" s="9" customFormat="1" ht="15" customHeight="1" x14ac:dyDescent="0.2">
      <c r="A176" s="20">
        <f>別紙３!J100</f>
        <v>46284</v>
      </c>
      <c r="B176" s="21" t="str">
        <f>別紙３!K100</f>
        <v>土</v>
      </c>
      <c r="C176" s="57">
        <f>IF(ISERROR(別紙３!L100),"0",別紙３!L100)</f>
        <v>0</v>
      </c>
      <c r="D176" s="61" t="str">
        <f>IF(ISERROR(別紙３!M100),"0",別紙３!M100)</f>
        <v/>
      </c>
      <c r="E176" s="61" t="str">
        <f>IF(ISERROR(別紙３!N100),"0",別紙３!N100)</f>
        <v/>
      </c>
      <c r="F176" s="67" t="str">
        <f>IF(ISERROR(別紙３!O100),"0",別紙３!O100)</f>
        <v/>
      </c>
      <c r="G176" s="61">
        <f>IF(ISERROR(別紙３!P100),"0",別紙３!P100)</f>
        <v>0</v>
      </c>
      <c r="H176" s="61">
        <f>IF(ISERROR(別紙３!Q100),"0",別紙３!Q100)</f>
        <v>0</v>
      </c>
      <c r="I176" s="67">
        <f>IF(ISERROR(別紙３!R100),"0",別紙３!R100)</f>
        <v>0</v>
      </c>
    </row>
    <row r="177" spans="1:9" s="9" customFormat="1" ht="15" customHeight="1" x14ac:dyDescent="0.2">
      <c r="A177" s="20">
        <f>別紙３!J101</f>
        <v>46285</v>
      </c>
      <c r="B177" s="21" t="str">
        <f>別紙３!K101</f>
        <v>日</v>
      </c>
      <c r="C177" s="57">
        <f>IF(ISERROR(別紙３!L101),"0",別紙３!L101)</f>
        <v>0</v>
      </c>
      <c r="D177" s="61" t="str">
        <f>IF(ISERROR(別紙３!M101),"0",別紙３!M101)</f>
        <v/>
      </c>
      <c r="E177" s="61" t="str">
        <f>IF(ISERROR(別紙３!N101),"0",別紙３!N101)</f>
        <v/>
      </c>
      <c r="F177" s="67" t="str">
        <f>IF(ISERROR(別紙３!O101),"0",別紙３!O101)</f>
        <v/>
      </c>
      <c r="G177" s="61">
        <f>IF(ISERROR(別紙３!P101),"0",別紙３!P101)</f>
        <v>0</v>
      </c>
      <c r="H177" s="61">
        <f>IF(ISERROR(別紙３!Q101),"0",別紙３!Q101)</f>
        <v>0</v>
      </c>
      <c r="I177" s="67">
        <f>IF(ISERROR(別紙３!R101),"0",別紙３!R101)</f>
        <v>0</v>
      </c>
    </row>
    <row r="178" spans="1:9" s="9" customFormat="1" ht="15" customHeight="1" x14ac:dyDescent="0.2">
      <c r="A178" s="20">
        <f>別紙３!J102</f>
        <v>46286</v>
      </c>
      <c r="B178" s="21" t="str">
        <f>別紙３!K102</f>
        <v>月</v>
      </c>
      <c r="C178" s="57">
        <f>IF(ISERROR(別紙３!L102),"0",別紙３!L102)</f>
        <v>0</v>
      </c>
      <c r="D178" s="61" t="str">
        <f>IF(ISERROR(別紙３!M102),"0",別紙３!M102)</f>
        <v/>
      </c>
      <c r="E178" s="61" t="str">
        <f>IF(ISERROR(別紙３!N102),"0",別紙３!N102)</f>
        <v/>
      </c>
      <c r="F178" s="67" t="str">
        <f>IF(ISERROR(別紙３!O102),"0",別紙３!O102)</f>
        <v/>
      </c>
      <c r="G178" s="61">
        <f>IF(ISERROR(別紙３!P102),"0",別紙３!P102)</f>
        <v>0</v>
      </c>
      <c r="H178" s="61">
        <f>IF(ISERROR(別紙３!Q102),"0",別紙３!Q102)</f>
        <v>0</v>
      </c>
      <c r="I178" s="67">
        <f>IF(ISERROR(別紙３!R102),"0",別紙３!R102)</f>
        <v>0</v>
      </c>
    </row>
    <row r="179" spans="1:9" s="9" customFormat="1" ht="15" customHeight="1" x14ac:dyDescent="0.2">
      <c r="A179" s="20">
        <f>別紙３!J103</f>
        <v>46287</v>
      </c>
      <c r="B179" s="21" t="str">
        <f>別紙３!K103</f>
        <v>火</v>
      </c>
      <c r="C179" s="57">
        <f>IF(ISERROR(別紙３!L103),"0",別紙３!L103)</f>
        <v>0</v>
      </c>
      <c r="D179" s="61" t="str">
        <f>IF(ISERROR(別紙３!M103),"0",別紙３!M103)</f>
        <v/>
      </c>
      <c r="E179" s="61" t="str">
        <f>IF(ISERROR(別紙３!N103),"0",別紙３!N103)</f>
        <v/>
      </c>
      <c r="F179" s="67" t="str">
        <f>IF(ISERROR(別紙３!O103),"0",別紙３!O103)</f>
        <v/>
      </c>
      <c r="G179" s="61">
        <f>IF(ISERROR(別紙３!P103),"0",別紙３!P103)</f>
        <v>0</v>
      </c>
      <c r="H179" s="61">
        <f>IF(ISERROR(別紙３!Q103),"0",別紙３!Q103)</f>
        <v>0</v>
      </c>
      <c r="I179" s="67">
        <f>IF(ISERROR(別紙３!R103),"0",別紙３!R103)</f>
        <v>0</v>
      </c>
    </row>
    <row r="180" spans="1:9" s="9" customFormat="1" ht="15" customHeight="1" x14ac:dyDescent="0.2">
      <c r="A180" s="20">
        <f>別紙３!J104</f>
        <v>46288</v>
      </c>
      <c r="B180" s="21" t="str">
        <f>別紙３!K104</f>
        <v>水</v>
      </c>
      <c r="C180" s="57">
        <f>IF(ISERROR(別紙３!L104),"0",別紙３!L104)</f>
        <v>0</v>
      </c>
      <c r="D180" s="61" t="str">
        <f>IF(ISERROR(別紙３!M104),"0",別紙３!M104)</f>
        <v/>
      </c>
      <c r="E180" s="61" t="str">
        <f>IF(ISERROR(別紙３!N104),"0",別紙３!N104)</f>
        <v/>
      </c>
      <c r="F180" s="67" t="str">
        <f>IF(ISERROR(別紙３!O104),"0",別紙３!O104)</f>
        <v/>
      </c>
      <c r="G180" s="61">
        <f>IF(ISERROR(別紙３!P104),"0",別紙３!P104)</f>
        <v>0</v>
      </c>
      <c r="H180" s="61">
        <f>IF(ISERROR(別紙３!Q104),"0",別紙３!Q104)</f>
        <v>0</v>
      </c>
      <c r="I180" s="67">
        <f>IF(ISERROR(別紙３!R104),"0",別紙３!R104)</f>
        <v>0</v>
      </c>
    </row>
    <row r="181" spans="1:9" s="9" customFormat="1" ht="15" customHeight="1" x14ac:dyDescent="0.2">
      <c r="A181" s="20">
        <f>別紙３!J105</f>
        <v>46289</v>
      </c>
      <c r="B181" s="21" t="str">
        <f>別紙３!K105</f>
        <v>木</v>
      </c>
      <c r="C181" s="57">
        <f>IF(ISERROR(別紙３!L105),"0",別紙３!L105)</f>
        <v>0</v>
      </c>
      <c r="D181" s="61" t="str">
        <f>IF(ISERROR(別紙３!M105),"0",別紙３!M105)</f>
        <v/>
      </c>
      <c r="E181" s="61" t="str">
        <f>IF(ISERROR(別紙３!N105),"0",別紙３!N105)</f>
        <v/>
      </c>
      <c r="F181" s="67" t="str">
        <f>IF(ISERROR(別紙３!O105),"0",別紙３!O105)</f>
        <v/>
      </c>
      <c r="G181" s="61">
        <f>IF(ISERROR(別紙３!P105),"0",別紙３!P105)</f>
        <v>0</v>
      </c>
      <c r="H181" s="61">
        <f>IF(ISERROR(別紙３!Q105),"0",別紙３!Q105)</f>
        <v>0</v>
      </c>
      <c r="I181" s="67">
        <f>IF(ISERROR(別紙３!R105),"0",別紙３!R105)</f>
        <v>0</v>
      </c>
    </row>
    <row r="182" spans="1:9" s="9" customFormat="1" ht="15" customHeight="1" x14ac:dyDescent="0.2">
      <c r="A182" s="20">
        <f>別紙３!J106</f>
        <v>46290</v>
      </c>
      <c r="B182" s="21" t="str">
        <f>別紙３!K106</f>
        <v>金</v>
      </c>
      <c r="C182" s="57">
        <f>IF(ISERROR(別紙３!L106),"0",別紙３!L106)</f>
        <v>0</v>
      </c>
      <c r="D182" s="61" t="str">
        <f>IF(ISERROR(別紙３!M106),"0",別紙３!M106)</f>
        <v/>
      </c>
      <c r="E182" s="61" t="str">
        <f>IF(ISERROR(別紙３!N106),"0",別紙３!N106)</f>
        <v/>
      </c>
      <c r="F182" s="67" t="str">
        <f>IF(ISERROR(別紙３!O106),"0",別紙３!O106)</f>
        <v/>
      </c>
      <c r="G182" s="61">
        <f>IF(ISERROR(別紙３!P106),"0",別紙３!P106)</f>
        <v>0</v>
      </c>
      <c r="H182" s="61">
        <f>IF(ISERROR(別紙３!Q106),"0",別紙３!Q106)</f>
        <v>0</v>
      </c>
      <c r="I182" s="67">
        <f>IF(ISERROR(別紙３!R106),"0",別紙３!R106)</f>
        <v>0</v>
      </c>
    </row>
    <row r="183" spans="1:9" s="9" customFormat="1" ht="15" customHeight="1" x14ac:dyDescent="0.2">
      <c r="A183" s="20">
        <f>別紙３!J107</f>
        <v>46291</v>
      </c>
      <c r="B183" s="21" t="str">
        <f>別紙３!K107</f>
        <v>土</v>
      </c>
      <c r="C183" s="57">
        <f>IF(ISERROR(別紙３!L107),"0",別紙３!L107)</f>
        <v>0</v>
      </c>
      <c r="D183" s="61" t="str">
        <f>IF(ISERROR(別紙３!M107),"0",別紙３!M107)</f>
        <v/>
      </c>
      <c r="E183" s="61" t="str">
        <f>IF(ISERROR(別紙３!N107),"0",別紙３!N107)</f>
        <v/>
      </c>
      <c r="F183" s="67" t="str">
        <f>IF(ISERROR(別紙３!O107),"0",別紙３!O107)</f>
        <v/>
      </c>
      <c r="G183" s="61">
        <f>IF(ISERROR(別紙３!P107),"0",別紙３!P107)</f>
        <v>0</v>
      </c>
      <c r="H183" s="61">
        <f>IF(ISERROR(別紙３!Q107),"0",別紙３!Q107)</f>
        <v>0</v>
      </c>
      <c r="I183" s="67">
        <f>IF(ISERROR(別紙３!R107),"0",別紙３!R107)</f>
        <v>0</v>
      </c>
    </row>
    <row r="184" spans="1:9" s="9" customFormat="1" ht="15" customHeight="1" x14ac:dyDescent="0.2">
      <c r="A184" s="20">
        <f>別紙３!J108</f>
        <v>46292</v>
      </c>
      <c r="B184" s="21" t="str">
        <f>別紙３!K108</f>
        <v>日</v>
      </c>
      <c r="C184" s="57">
        <f>IF(ISERROR(別紙３!L108),"0",別紙３!L108)</f>
        <v>0</v>
      </c>
      <c r="D184" s="61" t="str">
        <f>IF(ISERROR(別紙３!M108),"0",別紙３!M108)</f>
        <v/>
      </c>
      <c r="E184" s="61" t="str">
        <f>IF(ISERROR(別紙３!N108),"0",別紙３!N108)</f>
        <v/>
      </c>
      <c r="F184" s="67" t="str">
        <f>IF(ISERROR(別紙３!O108),"0",別紙３!O108)</f>
        <v/>
      </c>
      <c r="G184" s="61">
        <f>IF(ISERROR(別紙３!P108),"0",別紙３!P108)</f>
        <v>0</v>
      </c>
      <c r="H184" s="61">
        <f>IF(ISERROR(別紙３!Q108),"0",別紙３!Q108)</f>
        <v>0</v>
      </c>
      <c r="I184" s="67">
        <f>IF(ISERROR(別紙３!R108),"0",別紙３!R108)</f>
        <v>0</v>
      </c>
    </row>
    <row r="185" spans="1:9" s="9" customFormat="1" ht="15" customHeight="1" x14ac:dyDescent="0.2">
      <c r="A185" s="20">
        <f>別紙３!J109</f>
        <v>46293</v>
      </c>
      <c r="B185" s="21" t="str">
        <f>別紙３!K109</f>
        <v>月</v>
      </c>
      <c r="C185" s="57">
        <f>IF(ISERROR(別紙３!L109),"0",別紙３!L109)</f>
        <v>0</v>
      </c>
      <c r="D185" s="61" t="str">
        <f>IF(ISERROR(別紙３!M109),"0",別紙３!M109)</f>
        <v/>
      </c>
      <c r="E185" s="61" t="str">
        <f>IF(ISERROR(別紙３!N109),"0",別紙３!N109)</f>
        <v/>
      </c>
      <c r="F185" s="67" t="str">
        <f>IF(ISERROR(別紙３!O109),"0",別紙３!O109)</f>
        <v/>
      </c>
      <c r="G185" s="61">
        <f>IF(ISERROR(別紙３!P109),"0",別紙３!P109)</f>
        <v>0</v>
      </c>
      <c r="H185" s="61">
        <f>IF(ISERROR(別紙３!Q109),"0",別紙３!Q109)</f>
        <v>0</v>
      </c>
      <c r="I185" s="67">
        <f>IF(ISERROR(別紙３!R109),"0",別紙３!R109)</f>
        <v>0</v>
      </c>
    </row>
    <row r="186" spans="1:9" s="9" customFormat="1" ht="15" customHeight="1" x14ac:dyDescent="0.2">
      <c r="A186" s="20">
        <f>別紙３!J110</f>
        <v>46294</v>
      </c>
      <c r="B186" s="21" t="str">
        <f>別紙３!K110</f>
        <v>火</v>
      </c>
      <c r="C186" s="57">
        <f>IF(ISERROR(別紙３!L110),"0",別紙３!L110)</f>
        <v>0</v>
      </c>
      <c r="D186" s="61" t="str">
        <f>IF(ISERROR(別紙３!M110),"0",別紙３!M110)</f>
        <v/>
      </c>
      <c r="E186" s="61" t="str">
        <f>IF(ISERROR(別紙３!N110),"0",別紙３!N110)</f>
        <v/>
      </c>
      <c r="F186" s="67" t="str">
        <f>IF(ISERROR(別紙３!O110),"0",別紙３!O110)</f>
        <v/>
      </c>
      <c r="G186" s="61">
        <f>IF(ISERROR(別紙３!P110),"0",別紙３!P110)</f>
        <v>0</v>
      </c>
      <c r="H186" s="61">
        <f>IF(ISERROR(別紙３!Q110),"0",別紙３!Q110)</f>
        <v>0</v>
      </c>
      <c r="I186" s="67">
        <f>IF(ISERROR(別紙３!R110),"0",別紙３!R110)</f>
        <v>0</v>
      </c>
    </row>
    <row r="187" spans="1:9" s="9" customFormat="1" ht="15" customHeight="1" x14ac:dyDescent="0.2">
      <c r="A187" s="20">
        <f>別紙３!J111</f>
        <v>46295</v>
      </c>
      <c r="B187" s="21" t="str">
        <f>別紙３!K111</f>
        <v>水</v>
      </c>
      <c r="C187" s="57">
        <f>IF(ISERROR(別紙３!L111),"0",別紙３!L111)</f>
        <v>0</v>
      </c>
      <c r="D187" s="61" t="str">
        <f>IF(ISERROR(別紙３!M111),"0",別紙３!M111)</f>
        <v/>
      </c>
      <c r="E187" s="61" t="str">
        <f>IF(ISERROR(別紙３!N111),"0",別紙３!N111)</f>
        <v/>
      </c>
      <c r="F187" s="67" t="str">
        <f>IF(ISERROR(別紙３!O111),"0",別紙３!O111)</f>
        <v/>
      </c>
      <c r="G187" s="61">
        <f>IF(ISERROR(別紙３!P111),"0",別紙３!P111)</f>
        <v>0</v>
      </c>
      <c r="H187" s="61">
        <f>IF(ISERROR(別紙３!Q111),"0",別紙３!Q111)</f>
        <v>0</v>
      </c>
      <c r="I187" s="67">
        <f>IF(ISERROR(別紙３!R111),"0",別紙３!R111)</f>
        <v>0</v>
      </c>
    </row>
    <row r="188" spans="1:9" s="9" customFormat="1" ht="15" customHeight="1" x14ac:dyDescent="0.2">
      <c r="A188" s="20">
        <f>別紙３!A120</f>
        <v>46296</v>
      </c>
      <c r="B188" s="21" t="str">
        <f>別紙３!B120</f>
        <v>木</v>
      </c>
      <c r="C188" s="57">
        <f>IF(ISERROR(別紙３!C120),"0",別紙３!C120)</f>
        <v>0</v>
      </c>
      <c r="D188" s="61" t="str">
        <f>IF(ISERROR(別紙３!D120),"0",別紙３!D120)</f>
        <v/>
      </c>
      <c r="E188" s="61" t="str">
        <f>IF(ISERROR(別紙３!E120),"0",別紙３!E120)</f>
        <v/>
      </c>
      <c r="F188" s="67" t="str">
        <f>IF(ISERROR(別紙３!F120),"0",別紙３!F120)</f>
        <v/>
      </c>
      <c r="G188" s="61">
        <f>IF(ISERROR(別紙３!G120),"0",別紙３!G120)</f>
        <v>0</v>
      </c>
      <c r="H188" s="61">
        <f>IF(ISERROR(別紙３!H120),"0",別紙３!H120)</f>
        <v>0</v>
      </c>
      <c r="I188" s="67">
        <f>IF(ISERROR(別紙３!I120),"0",別紙３!I120)</f>
        <v>0</v>
      </c>
    </row>
    <row r="189" spans="1:9" s="9" customFormat="1" ht="15" customHeight="1" x14ac:dyDescent="0.2">
      <c r="A189" s="20">
        <f>別紙３!A121</f>
        <v>46297</v>
      </c>
      <c r="B189" s="21" t="str">
        <f>別紙３!B121</f>
        <v>金</v>
      </c>
      <c r="C189" s="57">
        <f>IF(ISERROR(別紙３!C121),"0",別紙３!C121)</f>
        <v>0</v>
      </c>
      <c r="D189" s="61" t="str">
        <f>IF(ISERROR(別紙３!D121),"0",別紙３!D121)</f>
        <v/>
      </c>
      <c r="E189" s="61" t="str">
        <f>IF(ISERROR(別紙３!E121),"0",別紙３!E121)</f>
        <v/>
      </c>
      <c r="F189" s="67" t="str">
        <f>IF(ISERROR(別紙３!F121),"0",別紙３!F121)</f>
        <v/>
      </c>
      <c r="G189" s="61">
        <f>IF(ISERROR(別紙３!G121),"0",別紙３!G121)</f>
        <v>0</v>
      </c>
      <c r="H189" s="61">
        <f>IF(ISERROR(別紙３!H121),"0",別紙３!H121)</f>
        <v>0</v>
      </c>
      <c r="I189" s="67">
        <f>IF(ISERROR(別紙３!I121),"0",別紙３!I121)</f>
        <v>0</v>
      </c>
    </row>
    <row r="190" spans="1:9" s="9" customFormat="1" ht="15" customHeight="1" x14ac:dyDescent="0.2">
      <c r="A190" s="20">
        <f>別紙３!A122</f>
        <v>46298</v>
      </c>
      <c r="B190" s="21" t="str">
        <f>別紙３!B122</f>
        <v>土</v>
      </c>
      <c r="C190" s="57">
        <f>IF(ISERROR(別紙３!C122),"0",別紙３!C122)</f>
        <v>0</v>
      </c>
      <c r="D190" s="61" t="str">
        <f>IF(ISERROR(別紙３!D122),"0",別紙３!D122)</f>
        <v/>
      </c>
      <c r="E190" s="61" t="str">
        <f>IF(ISERROR(別紙３!E122),"0",別紙３!E122)</f>
        <v/>
      </c>
      <c r="F190" s="67" t="str">
        <f>IF(ISERROR(別紙３!F122),"0",別紙３!F122)</f>
        <v/>
      </c>
      <c r="G190" s="61">
        <f>IF(ISERROR(別紙３!G122),"0",別紙３!G122)</f>
        <v>0</v>
      </c>
      <c r="H190" s="61">
        <f>IF(ISERROR(別紙３!H122),"0",別紙３!H122)</f>
        <v>0</v>
      </c>
      <c r="I190" s="67">
        <f>IF(ISERROR(別紙３!I122),"0",別紙３!I122)</f>
        <v>0</v>
      </c>
    </row>
    <row r="191" spans="1:9" s="9" customFormat="1" ht="15" customHeight="1" x14ac:dyDescent="0.2">
      <c r="A191" s="20">
        <f>別紙３!A123</f>
        <v>46299</v>
      </c>
      <c r="B191" s="21" t="str">
        <f>別紙３!B123</f>
        <v>日</v>
      </c>
      <c r="C191" s="57">
        <f>IF(ISERROR(別紙３!C123),"0",別紙３!C123)</f>
        <v>0</v>
      </c>
      <c r="D191" s="61" t="str">
        <f>IF(ISERROR(別紙３!D123),"0",別紙３!D123)</f>
        <v/>
      </c>
      <c r="E191" s="61" t="str">
        <f>IF(ISERROR(別紙３!E123),"0",別紙３!E123)</f>
        <v/>
      </c>
      <c r="F191" s="67" t="str">
        <f>IF(ISERROR(別紙３!F123),"0",別紙３!F123)</f>
        <v/>
      </c>
      <c r="G191" s="61">
        <f>IF(ISERROR(別紙３!G123),"0",別紙３!G123)</f>
        <v>0</v>
      </c>
      <c r="H191" s="61">
        <f>IF(ISERROR(別紙３!H123),"0",別紙３!H123)</f>
        <v>0</v>
      </c>
      <c r="I191" s="67">
        <f>IF(ISERROR(別紙３!I123),"0",別紙３!I123)</f>
        <v>0</v>
      </c>
    </row>
    <row r="192" spans="1:9" s="9" customFormat="1" ht="15" customHeight="1" x14ac:dyDescent="0.2">
      <c r="A192" s="20">
        <f>別紙３!A124</f>
        <v>46300</v>
      </c>
      <c r="B192" s="21" t="str">
        <f>別紙３!B124</f>
        <v>月</v>
      </c>
      <c r="C192" s="57">
        <f>IF(ISERROR(別紙３!C124),"0",別紙３!C124)</f>
        <v>0</v>
      </c>
      <c r="D192" s="61" t="str">
        <f>IF(ISERROR(別紙３!D124),"0",別紙３!D124)</f>
        <v/>
      </c>
      <c r="E192" s="61" t="str">
        <f>IF(ISERROR(別紙３!E124),"0",別紙３!E124)</f>
        <v/>
      </c>
      <c r="F192" s="67" t="str">
        <f>IF(ISERROR(別紙３!F124),"0",別紙３!F124)</f>
        <v/>
      </c>
      <c r="G192" s="61">
        <f>IF(ISERROR(別紙３!G124),"0",別紙３!G124)</f>
        <v>0</v>
      </c>
      <c r="H192" s="61">
        <f>IF(ISERROR(別紙３!H124),"0",別紙３!H124)</f>
        <v>0</v>
      </c>
      <c r="I192" s="67">
        <f>IF(ISERROR(別紙３!I124),"0",別紙３!I124)</f>
        <v>0</v>
      </c>
    </row>
    <row r="193" spans="1:9" s="9" customFormat="1" ht="15" customHeight="1" x14ac:dyDescent="0.2">
      <c r="A193" s="20">
        <f>別紙３!A125</f>
        <v>46301</v>
      </c>
      <c r="B193" s="21" t="str">
        <f>別紙３!B125</f>
        <v>火</v>
      </c>
      <c r="C193" s="57">
        <f>IF(ISERROR(別紙３!C125),"0",別紙３!C125)</f>
        <v>0</v>
      </c>
      <c r="D193" s="61" t="str">
        <f>IF(ISERROR(別紙３!D125),"0",別紙３!D125)</f>
        <v/>
      </c>
      <c r="E193" s="61" t="str">
        <f>IF(ISERROR(別紙３!E125),"0",別紙３!E125)</f>
        <v/>
      </c>
      <c r="F193" s="67" t="str">
        <f>IF(ISERROR(別紙３!F125),"0",別紙３!F125)</f>
        <v/>
      </c>
      <c r="G193" s="61">
        <f>IF(ISERROR(別紙３!G125),"0",別紙３!G125)</f>
        <v>0</v>
      </c>
      <c r="H193" s="61">
        <f>IF(ISERROR(別紙３!H125),"0",別紙３!H125)</f>
        <v>0</v>
      </c>
      <c r="I193" s="67">
        <f>IF(ISERROR(別紙３!I125),"0",別紙３!I125)</f>
        <v>0</v>
      </c>
    </row>
    <row r="194" spans="1:9" s="9" customFormat="1" ht="15" customHeight="1" x14ac:dyDescent="0.2">
      <c r="A194" s="20">
        <f>別紙３!A126</f>
        <v>46302</v>
      </c>
      <c r="B194" s="21" t="str">
        <f>別紙３!B126</f>
        <v>水</v>
      </c>
      <c r="C194" s="57">
        <f>IF(ISERROR(別紙３!C126),"0",別紙３!C126)</f>
        <v>0</v>
      </c>
      <c r="D194" s="61" t="str">
        <f>IF(ISERROR(別紙３!D126),"0",別紙３!D126)</f>
        <v/>
      </c>
      <c r="E194" s="61" t="str">
        <f>IF(ISERROR(別紙３!E126),"0",別紙３!E126)</f>
        <v/>
      </c>
      <c r="F194" s="67" t="str">
        <f>IF(ISERROR(別紙３!F126),"0",別紙３!F126)</f>
        <v/>
      </c>
      <c r="G194" s="61">
        <f>IF(ISERROR(別紙３!G126),"0",別紙３!G126)</f>
        <v>0</v>
      </c>
      <c r="H194" s="61">
        <f>IF(ISERROR(別紙３!H126),"0",別紙３!H126)</f>
        <v>0</v>
      </c>
      <c r="I194" s="67">
        <f>IF(ISERROR(別紙３!I126),"0",別紙３!I126)</f>
        <v>0</v>
      </c>
    </row>
    <row r="195" spans="1:9" s="9" customFormat="1" ht="15" customHeight="1" x14ac:dyDescent="0.2">
      <c r="A195" s="20">
        <f>別紙３!A127</f>
        <v>46303</v>
      </c>
      <c r="B195" s="21" t="str">
        <f>別紙３!B127</f>
        <v>木</v>
      </c>
      <c r="C195" s="57">
        <f>IF(ISERROR(別紙３!C127),"0",別紙３!C127)</f>
        <v>0</v>
      </c>
      <c r="D195" s="61" t="str">
        <f>IF(ISERROR(別紙３!D127),"0",別紙３!D127)</f>
        <v/>
      </c>
      <c r="E195" s="61" t="str">
        <f>IF(ISERROR(別紙３!E127),"0",別紙３!E127)</f>
        <v/>
      </c>
      <c r="F195" s="67" t="str">
        <f>IF(ISERROR(別紙３!F127),"0",別紙３!F127)</f>
        <v/>
      </c>
      <c r="G195" s="61">
        <f>IF(ISERROR(別紙３!G127),"0",別紙３!G127)</f>
        <v>0</v>
      </c>
      <c r="H195" s="61">
        <f>IF(ISERROR(別紙３!H127),"0",別紙３!H127)</f>
        <v>0</v>
      </c>
      <c r="I195" s="67">
        <f>IF(ISERROR(別紙３!I127),"0",別紙３!I127)</f>
        <v>0</v>
      </c>
    </row>
    <row r="196" spans="1:9" s="9" customFormat="1" ht="15" customHeight="1" x14ac:dyDescent="0.2">
      <c r="A196" s="20">
        <f>別紙３!A128</f>
        <v>46304</v>
      </c>
      <c r="B196" s="21" t="str">
        <f>別紙３!B128</f>
        <v>金</v>
      </c>
      <c r="C196" s="57">
        <f>IF(ISERROR(別紙３!C128),"0",別紙３!C128)</f>
        <v>0</v>
      </c>
      <c r="D196" s="61" t="str">
        <f>IF(ISERROR(別紙３!D128),"0",別紙３!D128)</f>
        <v/>
      </c>
      <c r="E196" s="61" t="str">
        <f>IF(ISERROR(別紙３!E128),"0",別紙３!E128)</f>
        <v/>
      </c>
      <c r="F196" s="67" t="str">
        <f>IF(ISERROR(別紙３!F128),"0",別紙３!F128)</f>
        <v/>
      </c>
      <c r="G196" s="61">
        <f>IF(ISERROR(別紙３!G128),"0",別紙３!G128)</f>
        <v>0</v>
      </c>
      <c r="H196" s="61">
        <f>IF(ISERROR(別紙３!H128),"0",別紙３!H128)</f>
        <v>0</v>
      </c>
      <c r="I196" s="67">
        <f>IF(ISERROR(別紙３!I128),"0",別紙３!I128)</f>
        <v>0</v>
      </c>
    </row>
    <row r="197" spans="1:9" s="9" customFormat="1" ht="15" customHeight="1" x14ac:dyDescent="0.2">
      <c r="A197" s="20">
        <f>別紙３!A129</f>
        <v>46305</v>
      </c>
      <c r="B197" s="21" t="str">
        <f>別紙３!B129</f>
        <v>土</v>
      </c>
      <c r="C197" s="57">
        <f>IF(ISERROR(別紙３!C129),"0",別紙３!C129)</f>
        <v>0</v>
      </c>
      <c r="D197" s="61" t="str">
        <f>IF(ISERROR(別紙３!D129),"0",別紙３!D129)</f>
        <v/>
      </c>
      <c r="E197" s="61" t="str">
        <f>IF(ISERROR(別紙３!E129),"0",別紙３!E129)</f>
        <v/>
      </c>
      <c r="F197" s="67" t="str">
        <f>IF(ISERROR(別紙３!F129),"0",別紙３!F129)</f>
        <v/>
      </c>
      <c r="G197" s="61">
        <f>IF(ISERROR(別紙３!G129),"0",別紙３!G129)</f>
        <v>0</v>
      </c>
      <c r="H197" s="61">
        <f>IF(ISERROR(別紙３!H129),"0",別紙３!H129)</f>
        <v>0</v>
      </c>
      <c r="I197" s="67">
        <f>IF(ISERROR(別紙３!I129),"0",別紙３!I129)</f>
        <v>0</v>
      </c>
    </row>
    <row r="198" spans="1:9" s="9" customFormat="1" ht="15" customHeight="1" x14ac:dyDescent="0.2">
      <c r="A198" s="20">
        <f>別紙３!A130</f>
        <v>46306</v>
      </c>
      <c r="B198" s="21" t="str">
        <f>別紙３!B130</f>
        <v>日</v>
      </c>
      <c r="C198" s="57">
        <f>IF(ISERROR(別紙３!C130),"0",別紙３!C130)</f>
        <v>0</v>
      </c>
      <c r="D198" s="61" t="str">
        <f>IF(ISERROR(別紙３!D130),"0",別紙３!D130)</f>
        <v/>
      </c>
      <c r="E198" s="61" t="str">
        <f>IF(ISERROR(別紙３!E130),"0",別紙３!E130)</f>
        <v/>
      </c>
      <c r="F198" s="67" t="str">
        <f>IF(ISERROR(別紙３!F130),"0",別紙３!F130)</f>
        <v/>
      </c>
      <c r="G198" s="61">
        <f>IF(ISERROR(別紙３!G130),"0",別紙３!G130)</f>
        <v>0</v>
      </c>
      <c r="H198" s="61">
        <f>IF(ISERROR(別紙３!H130),"0",別紙３!H130)</f>
        <v>0</v>
      </c>
      <c r="I198" s="67">
        <f>IF(ISERROR(別紙３!I130),"0",別紙３!I130)</f>
        <v>0</v>
      </c>
    </row>
    <row r="199" spans="1:9" s="9" customFormat="1" ht="15" customHeight="1" x14ac:dyDescent="0.2">
      <c r="A199" s="20">
        <f>別紙３!A131</f>
        <v>46307</v>
      </c>
      <c r="B199" s="21" t="str">
        <f>別紙３!B131</f>
        <v>月</v>
      </c>
      <c r="C199" s="57">
        <f>IF(ISERROR(別紙３!C131),"0",別紙３!C131)</f>
        <v>0</v>
      </c>
      <c r="D199" s="61" t="str">
        <f>IF(ISERROR(別紙３!D131),"0",別紙３!D131)</f>
        <v/>
      </c>
      <c r="E199" s="61" t="str">
        <f>IF(ISERROR(別紙３!E131),"0",別紙３!E131)</f>
        <v/>
      </c>
      <c r="F199" s="67" t="str">
        <f>IF(ISERROR(別紙３!F131),"0",別紙３!F131)</f>
        <v/>
      </c>
      <c r="G199" s="61">
        <f>IF(ISERROR(別紙３!G131),"0",別紙３!G131)</f>
        <v>0</v>
      </c>
      <c r="H199" s="61">
        <f>IF(ISERROR(別紙３!H131),"0",別紙３!H131)</f>
        <v>0</v>
      </c>
      <c r="I199" s="67">
        <f>IF(ISERROR(別紙３!I131),"0",別紙３!I131)</f>
        <v>0</v>
      </c>
    </row>
    <row r="200" spans="1:9" s="9" customFormat="1" ht="15" customHeight="1" x14ac:dyDescent="0.2">
      <c r="A200" s="20">
        <f>別紙３!A132</f>
        <v>46308</v>
      </c>
      <c r="B200" s="21" t="str">
        <f>別紙３!B132</f>
        <v>火</v>
      </c>
      <c r="C200" s="57">
        <f>IF(ISERROR(別紙３!C132),"0",別紙３!C132)</f>
        <v>0</v>
      </c>
      <c r="D200" s="61" t="str">
        <f>IF(ISERROR(別紙３!D132),"0",別紙３!D132)</f>
        <v/>
      </c>
      <c r="E200" s="61" t="str">
        <f>IF(ISERROR(別紙３!E132),"0",別紙３!E132)</f>
        <v/>
      </c>
      <c r="F200" s="67" t="str">
        <f>IF(ISERROR(別紙３!F132),"0",別紙３!F132)</f>
        <v/>
      </c>
      <c r="G200" s="61">
        <f>IF(ISERROR(別紙３!G132),"0",別紙３!G132)</f>
        <v>0</v>
      </c>
      <c r="H200" s="61">
        <f>IF(ISERROR(別紙３!H132),"0",別紙３!H132)</f>
        <v>0</v>
      </c>
      <c r="I200" s="67">
        <f>IF(ISERROR(別紙３!I132),"0",別紙３!I132)</f>
        <v>0</v>
      </c>
    </row>
    <row r="201" spans="1:9" s="9" customFormat="1" ht="15" customHeight="1" x14ac:dyDescent="0.2">
      <c r="A201" s="20">
        <f>別紙３!A133</f>
        <v>46309</v>
      </c>
      <c r="B201" s="21" t="str">
        <f>別紙３!B133</f>
        <v>水</v>
      </c>
      <c r="C201" s="57">
        <f>IF(ISERROR(別紙３!C133),"0",別紙３!C133)</f>
        <v>0</v>
      </c>
      <c r="D201" s="61" t="str">
        <f>IF(ISERROR(別紙３!D133),"0",別紙３!D133)</f>
        <v/>
      </c>
      <c r="E201" s="61" t="str">
        <f>IF(ISERROR(別紙３!E133),"0",別紙３!E133)</f>
        <v/>
      </c>
      <c r="F201" s="67" t="str">
        <f>IF(ISERROR(別紙３!F133),"0",別紙３!F133)</f>
        <v/>
      </c>
      <c r="G201" s="61">
        <f>IF(ISERROR(別紙３!G133),"0",別紙３!G133)</f>
        <v>0</v>
      </c>
      <c r="H201" s="61">
        <f>IF(ISERROR(別紙３!H133),"0",別紙３!H133)</f>
        <v>0</v>
      </c>
      <c r="I201" s="67">
        <f>IF(ISERROR(別紙３!I133),"0",別紙３!I133)</f>
        <v>0</v>
      </c>
    </row>
    <row r="202" spans="1:9" s="9" customFormat="1" ht="15" customHeight="1" x14ac:dyDescent="0.2">
      <c r="A202" s="20">
        <f>別紙３!A134</f>
        <v>46310</v>
      </c>
      <c r="B202" s="21" t="str">
        <f>別紙３!B134</f>
        <v>木</v>
      </c>
      <c r="C202" s="57">
        <f>IF(ISERROR(別紙３!C134),"0",別紙３!C134)</f>
        <v>0</v>
      </c>
      <c r="D202" s="61" t="str">
        <f>IF(ISERROR(別紙３!D134),"0",別紙３!D134)</f>
        <v/>
      </c>
      <c r="E202" s="61" t="str">
        <f>IF(ISERROR(別紙３!E134),"0",別紙３!E134)</f>
        <v/>
      </c>
      <c r="F202" s="67" t="str">
        <f>IF(ISERROR(別紙３!F134),"0",別紙３!F134)</f>
        <v/>
      </c>
      <c r="G202" s="61">
        <f>IF(ISERROR(別紙３!G134),"0",別紙３!G134)</f>
        <v>0</v>
      </c>
      <c r="H202" s="61">
        <f>IF(ISERROR(別紙３!H134),"0",別紙３!H134)</f>
        <v>0</v>
      </c>
      <c r="I202" s="67">
        <f>IF(ISERROR(別紙３!I134),"0",別紙３!I134)</f>
        <v>0</v>
      </c>
    </row>
    <row r="203" spans="1:9" s="9" customFormat="1" ht="15" customHeight="1" x14ac:dyDescent="0.2">
      <c r="A203" s="20">
        <f>別紙３!A135</f>
        <v>46311</v>
      </c>
      <c r="B203" s="21" t="str">
        <f>別紙３!B135</f>
        <v>金</v>
      </c>
      <c r="C203" s="57">
        <f>IF(ISERROR(別紙３!C135),"0",別紙３!C135)</f>
        <v>0</v>
      </c>
      <c r="D203" s="61" t="str">
        <f>IF(ISERROR(別紙３!D135),"0",別紙３!D135)</f>
        <v/>
      </c>
      <c r="E203" s="61" t="str">
        <f>IF(ISERROR(別紙３!E135),"0",別紙３!E135)</f>
        <v/>
      </c>
      <c r="F203" s="67" t="str">
        <f>IF(ISERROR(別紙３!F135),"0",別紙３!F135)</f>
        <v/>
      </c>
      <c r="G203" s="61">
        <f>IF(ISERROR(別紙３!G135),"0",別紙３!G135)</f>
        <v>0</v>
      </c>
      <c r="H203" s="61">
        <f>IF(ISERROR(別紙３!H135),"0",別紙３!H135)</f>
        <v>0</v>
      </c>
      <c r="I203" s="67">
        <f>IF(ISERROR(別紙３!I135),"0",別紙３!I135)</f>
        <v>0</v>
      </c>
    </row>
    <row r="204" spans="1:9" s="9" customFormat="1" ht="15" customHeight="1" x14ac:dyDescent="0.2">
      <c r="A204" s="20">
        <f>別紙３!A136</f>
        <v>46312</v>
      </c>
      <c r="B204" s="21" t="str">
        <f>別紙３!B136</f>
        <v>土</v>
      </c>
      <c r="C204" s="57">
        <f>IF(ISERROR(別紙３!C136),"0",別紙３!C136)</f>
        <v>0</v>
      </c>
      <c r="D204" s="61" t="str">
        <f>IF(ISERROR(別紙３!D136),"0",別紙３!D136)</f>
        <v/>
      </c>
      <c r="E204" s="61" t="str">
        <f>IF(ISERROR(別紙３!E136),"0",別紙３!E136)</f>
        <v/>
      </c>
      <c r="F204" s="67" t="str">
        <f>IF(ISERROR(別紙３!F136),"0",別紙３!F136)</f>
        <v/>
      </c>
      <c r="G204" s="61">
        <f>IF(ISERROR(別紙３!G136),"0",別紙３!G136)</f>
        <v>0</v>
      </c>
      <c r="H204" s="61">
        <f>IF(ISERROR(別紙３!H136),"0",別紙３!H136)</f>
        <v>0</v>
      </c>
      <c r="I204" s="67">
        <f>IF(ISERROR(別紙３!I136),"0",別紙３!I136)</f>
        <v>0</v>
      </c>
    </row>
    <row r="205" spans="1:9" s="9" customFormat="1" ht="15" customHeight="1" x14ac:dyDescent="0.2">
      <c r="A205" s="20">
        <f>別紙３!A137</f>
        <v>46313</v>
      </c>
      <c r="B205" s="21" t="str">
        <f>別紙３!B137</f>
        <v>日</v>
      </c>
      <c r="C205" s="57">
        <f>IF(ISERROR(別紙３!C137),"0",別紙３!C137)</f>
        <v>0</v>
      </c>
      <c r="D205" s="61" t="str">
        <f>IF(ISERROR(別紙３!D137),"0",別紙３!D137)</f>
        <v/>
      </c>
      <c r="E205" s="61" t="str">
        <f>IF(ISERROR(別紙３!E137),"0",別紙３!E137)</f>
        <v/>
      </c>
      <c r="F205" s="67" t="str">
        <f>IF(ISERROR(別紙３!F137),"0",別紙３!F137)</f>
        <v/>
      </c>
      <c r="G205" s="61">
        <f>IF(ISERROR(別紙３!G137),"0",別紙３!G137)</f>
        <v>0</v>
      </c>
      <c r="H205" s="61">
        <f>IF(ISERROR(別紙３!H137),"0",別紙３!H137)</f>
        <v>0</v>
      </c>
      <c r="I205" s="67">
        <f>IF(ISERROR(別紙３!I137),"0",別紙３!I137)</f>
        <v>0</v>
      </c>
    </row>
    <row r="206" spans="1:9" s="9" customFormat="1" ht="15" customHeight="1" x14ac:dyDescent="0.2">
      <c r="A206" s="20">
        <f>別紙３!A138</f>
        <v>46314</v>
      </c>
      <c r="B206" s="21" t="str">
        <f>別紙３!B138</f>
        <v>月</v>
      </c>
      <c r="C206" s="57">
        <f>IF(ISERROR(別紙３!C138),"0",別紙３!C138)</f>
        <v>0</v>
      </c>
      <c r="D206" s="61" t="str">
        <f>IF(ISERROR(別紙３!D138),"0",別紙３!D138)</f>
        <v/>
      </c>
      <c r="E206" s="61" t="str">
        <f>IF(ISERROR(別紙３!E138),"0",別紙３!E138)</f>
        <v/>
      </c>
      <c r="F206" s="67" t="str">
        <f>IF(ISERROR(別紙３!F138),"0",別紙３!F138)</f>
        <v/>
      </c>
      <c r="G206" s="61">
        <f>IF(ISERROR(別紙３!G138),"0",別紙３!G138)</f>
        <v>0</v>
      </c>
      <c r="H206" s="61">
        <f>IF(ISERROR(別紙３!H138),"0",別紙３!H138)</f>
        <v>0</v>
      </c>
      <c r="I206" s="67">
        <f>IF(ISERROR(別紙３!I138),"0",別紙３!I138)</f>
        <v>0</v>
      </c>
    </row>
    <row r="207" spans="1:9" s="9" customFormat="1" ht="15" customHeight="1" x14ac:dyDescent="0.2">
      <c r="A207" s="20">
        <f>別紙３!A139</f>
        <v>46315</v>
      </c>
      <c r="B207" s="21" t="str">
        <f>別紙３!B139</f>
        <v>火</v>
      </c>
      <c r="C207" s="57">
        <f>IF(ISERROR(別紙３!C139),"0",別紙３!C139)</f>
        <v>0</v>
      </c>
      <c r="D207" s="61" t="str">
        <f>IF(ISERROR(別紙３!D139),"0",別紙３!D139)</f>
        <v/>
      </c>
      <c r="E207" s="61" t="str">
        <f>IF(ISERROR(別紙３!E139),"0",別紙３!E139)</f>
        <v/>
      </c>
      <c r="F207" s="67" t="str">
        <f>IF(ISERROR(別紙３!F139),"0",別紙３!F139)</f>
        <v/>
      </c>
      <c r="G207" s="61">
        <f>IF(ISERROR(別紙３!G139),"0",別紙３!G139)</f>
        <v>0</v>
      </c>
      <c r="H207" s="61">
        <f>IF(ISERROR(別紙３!H139),"0",別紙３!H139)</f>
        <v>0</v>
      </c>
      <c r="I207" s="67">
        <f>IF(ISERROR(別紙３!I139),"0",別紙３!I139)</f>
        <v>0</v>
      </c>
    </row>
    <row r="208" spans="1:9" s="9" customFormat="1" ht="15" customHeight="1" x14ac:dyDescent="0.2">
      <c r="A208" s="20">
        <f>別紙３!A140</f>
        <v>46316</v>
      </c>
      <c r="B208" s="21" t="str">
        <f>別紙３!B140</f>
        <v>水</v>
      </c>
      <c r="C208" s="57">
        <f>IF(ISERROR(別紙３!C140),"0",別紙３!C140)</f>
        <v>0</v>
      </c>
      <c r="D208" s="61" t="str">
        <f>IF(ISERROR(別紙３!D140),"0",別紙３!D140)</f>
        <v/>
      </c>
      <c r="E208" s="61" t="str">
        <f>IF(ISERROR(別紙３!E140),"0",別紙３!E140)</f>
        <v/>
      </c>
      <c r="F208" s="67" t="str">
        <f>IF(ISERROR(別紙３!F140),"0",別紙３!F140)</f>
        <v/>
      </c>
      <c r="G208" s="61">
        <f>IF(ISERROR(別紙３!G140),"0",別紙３!G140)</f>
        <v>0</v>
      </c>
      <c r="H208" s="61">
        <f>IF(ISERROR(別紙３!H140),"0",別紙３!H140)</f>
        <v>0</v>
      </c>
      <c r="I208" s="67">
        <f>IF(ISERROR(別紙３!I140),"0",別紙３!I140)</f>
        <v>0</v>
      </c>
    </row>
    <row r="209" spans="1:9" s="9" customFormat="1" ht="15" customHeight="1" x14ac:dyDescent="0.2">
      <c r="A209" s="20">
        <f>別紙３!A141</f>
        <v>46317</v>
      </c>
      <c r="B209" s="21" t="str">
        <f>別紙３!B141</f>
        <v>木</v>
      </c>
      <c r="C209" s="57">
        <f>IF(ISERROR(別紙３!C141),"0",別紙３!C141)</f>
        <v>0</v>
      </c>
      <c r="D209" s="61" t="str">
        <f>IF(ISERROR(別紙３!D141),"0",別紙３!D141)</f>
        <v/>
      </c>
      <c r="E209" s="61" t="str">
        <f>IF(ISERROR(別紙３!E141),"0",別紙３!E141)</f>
        <v/>
      </c>
      <c r="F209" s="67" t="str">
        <f>IF(ISERROR(別紙３!F141),"0",別紙３!F141)</f>
        <v/>
      </c>
      <c r="G209" s="61">
        <f>IF(ISERROR(別紙３!G141),"0",別紙３!G141)</f>
        <v>0</v>
      </c>
      <c r="H209" s="61">
        <f>IF(ISERROR(別紙３!H141),"0",別紙３!H141)</f>
        <v>0</v>
      </c>
      <c r="I209" s="67">
        <f>IF(ISERROR(別紙３!I141),"0",別紙３!I141)</f>
        <v>0</v>
      </c>
    </row>
    <row r="210" spans="1:9" s="9" customFormat="1" ht="15" customHeight="1" x14ac:dyDescent="0.2">
      <c r="A210" s="20">
        <f>別紙３!A142</f>
        <v>46318</v>
      </c>
      <c r="B210" s="21" t="str">
        <f>別紙３!B142</f>
        <v>金</v>
      </c>
      <c r="C210" s="57">
        <f>IF(ISERROR(別紙３!C142),"0",別紙３!C142)</f>
        <v>0</v>
      </c>
      <c r="D210" s="61" t="str">
        <f>IF(ISERROR(別紙３!D142),"0",別紙３!D142)</f>
        <v/>
      </c>
      <c r="E210" s="61" t="str">
        <f>IF(ISERROR(別紙３!E142),"0",別紙３!E142)</f>
        <v/>
      </c>
      <c r="F210" s="67" t="str">
        <f>IF(ISERROR(別紙３!F142),"0",別紙３!F142)</f>
        <v/>
      </c>
      <c r="G210" s="61">
        <f>IF(ISERROR(別紙３!G142),"0",別紙３!G142)</f>
        <v>0</v>
      </c>
      <c r="H210" s="61">
        <f>IF(ISERROR(別紙３!H142),"0",別紙３!H142)</f>
        <v>0</v>
      </c>
      <c r="I210" s="67">
        <f>IF(ISERROR(別紙３!I142),"0",別紙３!I142)</f>
        <v>0</v>
      </c>
    </row>
    <row r="211" spans="1:9" s="9" customFormat="1" ht="15" customHeight="1" x14ac:dyDescent="0.2">
      <c r="A211" s="20">
        <f>別紙３!A143</f>
        <v>46319</v>
      </c>
      <c r="B211" s="21" t="str">
        <f>別紙３!B143</f>
        <v>土</v>
      </c>
      <c r="C211" s="57">
        <f>IF(ISERROR(別紙３!C143),"0",別紙３!C143)</f>
        <v>0</v>
      </c>
      <c r="D211" s="61" t="str">
        <f>IF(ISERROR(別紙３!D143),"0",別紙３!D143)</f>
        <v/>
      </c>
      <c r="E211" s="61" t="str">
        <f>IF(ISERROR(別紙３!E143),"0",別紙３!E143)</f>
        <v/>
      </c>
      <c r="F211" s="67" t="str">
        <f>IF(ISERROR(別紙３!F143),"0",別紙３!F143)</f>
        <v/>
      </c>
      <c r="G211" s="61">
        <f>IF(ISERROR(別紙３!G143),"0",別紙３!G143)</f>
        <v>0</v>
      </c>
      <c r="H211" s="61">
        <f>IF(ISERROR(別紙３!H143),"0",別紙３!H143)</f>
        <v>0</v>
      </c>
      <c r="I211" s="67">
        <f>IF(ISERROR(別紙３!I143),"0",別紙３!I143)</f>
        <v>0</v>
      </c>
    </row>
    <row r="212" spans="1:9" s="9" customFormat="1" ht="15" customHeight="1" x14ac:dyDescent="0.2">
      <c r="A212" s="20">
        <f>別紙３!A144</f>
        <v>46320</v>
      </c>
      <c r="B212" s="21" t="str">
        <f>別紙３!B144</f>
        <v>日</v>
      </c>
      <c r="C212" s="57">
        <f>IF(ISERROR(別紙３!C144),"0",別紙３!C144)</f>
        <v>0</v>
      </c>
      <c r="D212" s="61" t="str">
        <f>IF(ISERROR(別紙３!D144),"0",別紙３!D144)</f>
        <v/>
      </c>
      <c r="E212" s="61" t="str">
        <f>IF(ISERROR(別紙３!E144),"0",別紙３!E144)</f>
        <v/>
      </c>
      <c r="F212" s="67" t="str">
        <f>IF(ISERROR(別紙３!F144),"0",別紙３!F144)</f>
        <v/>
      </c>
      <c r="G212" s="61">
        <f>IF(ISERROR(別紙３!G144),"0",別紙３!G144)</f>
        <v>0</v>
      </c>
      <c r="H212" s="61">
        <f>IF(ISERROR(別紙３!H144),"0",別紙３!H144)</f>
        <v>0</v>
      </c>
      <c r="I212" s="67">
        <f>IF(ISERROR(別紙３!I144),"0",別紙３!I144)</f>
        <v>0</v>
      </c>
    </row>
    <row r="213" spans="1:9" s="9" customFormat="1" ht="15" customHeight="1" x14ac:dyDescent="0.2">
      <c r="A213" s="20">
        <f>別紙３!A145</f>
        <v>46321</v>
      </c>
      <c r="B213" s="21" t="str">
        <f>別紙３!B145</f>
        <v>月</v>
      </c>
      <c r="C213" s="57">
        <f>IF(ISERROR(別紙３!C145),"0",別紙３!C145)</f>
        <v>0</v>
      </c>
      <c r="D213" s="61" t="str">
        <f>IF(ISERROR(別紙３!D145),"0",別紙３!D145)</f>
        <v/>
      </c>
      <c r="E213" s="61" t="str">
        <f>IF(ISERROR(別紙３!E145),"0",別紙３!E145)</f>
        <v/>
      </c>
      <c r="F213" s="67" t="str">
        <f>IF(ISERROR(別紙３!F145),"0",別紙３!F145)</f>
        <v/>
      </c>
      <c r="G213" s="61">
        <f>IF(ISERROR(別紙３!G145),"0",別紙３!G145)</f>
        <v>0</v>
      </c>
      <c r="H213" s="61">
        <f>IF(ISERROR(別紙３!H145),"0",別紙３!H145)</f>
        <v>0</v>
      </c>
      <c r="I213" s="67">
        <f>IF(ISERROR(別紙３!I145),"0",別紙３!I145)</f>
        <v>0</v>
      </c>
    </row>
    <row r="214" spans="1:9" s="9" customFormat="1" ht="15" customHeight="1" x14ac:dyDescent="0.2">
      <c r="A214" s="20">
        <f>別紙３!A146</f>
        <v>46322</v>
      </c>
      <c r="B214" s="21" t="str">
        <f>別紙３!B146</f>
        <v>火</v>
      </c>
      <c r="C214" s="57">
        <f>IF(ISERROR(別紙３!C146),"0",別紙３!C146)</f>
        <v>0</v>
      </c>
      <c r="D214" s="61" t="str">
        <f>IF(ISERROR(別紙３!D146),"0",別紙３!D146)</f>
        <v/>
      </c>
      <c r="E214" s="61" t="str">
        <f>IF(ISERROR(別紙３!E146),"0",別紙３!E146)</f>
        <v/>
      </c>
      <c r="F214" s="67" t="str">
        <f>IF(ISERROR(別紙３!F146),"0",別紙３!F146)</f>
        <v/>
      </c>
      <c r="G214" s="61">
        <f>IF(ISERROR(別紙３!G146),"0",別紙３!G146)</f>
        <v>0</v>
      </c>
      <c r="H214" s="61">
        <f>IF(ISERROR(別紙３!H146),"0",別紙３!H146)</f>
        <v>0</v>
      </c>
      <c r="I214" s="67">
        <f>IF(ISERROR(別紙３!I146),"0",別紙３!I146)</f>
        <v>0</v>
      </c>
    </row>
    <row r="215" spans="1:9" s="9" customFormat="1" ht="15" customHeight="1" x14ac:dyDescent="0.2">
      <c r="A215" s="20">
        <f>別紙３!A147</f>
        <v>46323</v>
      </c>
      <c r="B215" s="21" t="str">
        <f>別紙３!B147</f>
        <v>水</v>
      </c>
      <c r="C215" s="57">
        <f>IF(ISERROR(別紙３!C147),"0",別紙３!C147)</f>
        <v>0</v>
      </c>
      <c r="D215" s="61" t="str">
        <f>IF(ISERROR(別紙３!D147),"0",別紙３!D147)</f>
        <v/>
      </c>
      <c r="E215" s="61" t="str">
        <f>IF(ISERROR(別紙３!E147),"0",別紙３!E147)</f>
        <v/>
      </c>
      <c r="F215" s="67" t="str">
        <f>IF(ISERROR(別紙３!F147),"0",別紙３!F147)</f>
        <v/>
      </c>
      <c r="G215" s="61">
        <f>IF(ISERROR(別紙３!G147),"0",別紙３!G147)</f>
        <v>0</v>
      </c>
      <c r="H215" s="61">
        <f>IF(ISERROR(別紙３!H147),"0",別紙３!H147)</f>
        <v>0</v>
      </c>
      <c r="I215" s="67">
        <f>IF(ISERROR(別紙３!I147),"0",別紙３!I147)</f>
        <v>0</v>
      </c>
    </row>
    <row r="216" spans="1:9" s="9" customFormat="1" ht="15" customHeight="1" x14ac:dyDescent="0.2">
      <c r="A216" s="20">
        <f>別紙３!A148</f>
        <v>46324</v>
      </c>
      <c r="B216" s="21" t="str">
        <f>別紙３!B148</f>
        <v>木</v>
      </c>
      <c r="C216" s="57">
        <f>IF(ISERROR(別紙３!C148),"0",別紙３!C148)</f>
        <v>0</v>
      </c>
      <c r="D216" s="61" t="str">
        <f>IF(ISERROR(別紙３!D148),"0",別紙３!D148)</f>
        <v/>
      </c>
      <c r="E216" s="61" t="str">
        <f>IF(ISERROR(別紙３!E148),"0",別紙３!E148)</f>
        <v/>
      </c>
      <c r="F216" s="67" t="str">
        <f>IF(ISERROR(別紙３!F148),"0",別紙３!F148)</f>
        <v/>
      </c>
      <c r="G216" s="61">
        <f>IF(ISERROR(別紙３!G148),"0",別紙３!G148)</f>
        <v>0</v>
      </c>
      <c r="H216" s="61">
        <f>IF(ISERROR(別紙３!H148),"0",別紙３!H148)</f>
        <v>0</v>
      </c>
      <c r="I216" s="67">
        <f>IF(ISERROR(別紙３!I148),"0",別紙３!I148)</f>
        <v>0</v>
      </c>
    </row>
    <row r="217" spans="1:9" s="9" customFormat="1" ht="15" customHeight="1" x14ac:dyDescent="0.2">
      <c r="A217" s="20">
        <f>別紙３!A149</f>
        <v>46325</v>
      </c>
      <c r="B217" s="21" t="str">
        <f>別紙３!B149</f>
        <v>金</v>
      </c>
      <c r="C217" s="57">
        <f>IF(ISERROR(別紙３!C149),"0",別紙３!C149)</f>
        <v>0</v>
      </c>
      <c r="D217" s="61" t="str">
        <f>IF(ISERROR(別紙３!D149),"0",別紙３!D149)</f>
        <v/>
      </c>
      <c r="E217" s="61" t="str">
        <f>IF(ISERROR(別紙３!E149),"0",別紙３!E149)</f>
        <v/>
      </c>
      <c r="F217" s="67" t="str">
        <f>IF(ISERROR(別紙３!F149),"0",別紙３!F149)</f>
        <v/>
      </c>
      <c r="G217" s="61">
        <f>IF(ISERROR(別紙３!G149),"0",別紙３!G149)</f>
        <v>0</v>
      </c>
      <c r="H217" s="61">
        <f>IF(ISERROR(別紙３!H149),"0",別紙３!H149)</f>
        <v>0</v>
      </c>
      <c r="I217" s="67">
        <f>IF(ISERROR(別紙３!I149),"0",別紙３!I149)</f>
        <v>0</v>
      </c>
    </row>
    <row r="218" spans="1:9" s="9" customFormat="1" ht="15" customHeight="1" x14ac:dyDescent="0.2">
      <c r="A218" s="20">
        <f>別紙３!A150</f>
        <v>46326</v>
      </c>
      <c r="B218" s="21" t="str">
        <f>別紙３!B150</f>
        <v>土</v>
      </c>
      <c r="C218" s="57">
        <f>IF(ISERROR(別紙３!C150),"0",別紙３!C150)</f>
        <v>0</v>
      </c>
      <c r="D218" s="61" t="str">
        <f>IF(ISERROR(別紙３!D150),"0",別紙３!D150)</f>
        <v/>
      </c>
      <c r="E218" s="61" t="str">
        <f>IF(ISERROR(別紙３!E150),"0",別紙３!E150)</f>
        <v/>
      </c>
      <c r="F218" s="67" t="str">
        <f>IF(ISERROR(別紙３!F150),"0",別紙３!F150)</f>
        <v/>
      </c>
      <c r="G218" s="61">
        <f>IF(ISERROR(別紙３!G150),"0",別紙３!G150)</f>
        <v>0</v>
      </c>
      <c r="H218" s="61">
        <f>IF(ISERROR(別紙３!H150),"0",別紙３!H150)</f>
        <v>0</v>
      </c>
      <c r="I218" s="67">
        <f>IF(ISERROR(別紙３!I150),"0",別紙３!I150)</f>
        <v>0</v>
      </c>
    </row>
    <row r="219" spans="1:9" s="9" customFormat="1" ht="15" customHeight="1" x14ac:dyDescent="0.2">
      <c r="A219" s="20">
        <f>別紙３!J120</f>
        <v>46327</v>
      </c>
      <c r="B219" s="21" t="str">
        <f>別紙３!K120</f>
        <v>日</v>
      </c>
      <c r="C219" s="57">
        <f>IF(ISERROR(別紙３!L120),"0",別紙３!L120)</f>
        <v>0</v>
      </c>
      <c r="D219" s="61" t="str">
        <f>IF(ISERROR(別紙３!M120),"0",別紙３!M120)</f>
        <v/>
      </c>
      <c r="E219" s="61" t="str">
        <f>IF(ISERROR(別紙３!N120),"0",別紙３!N120)</f>
        <v/>
      </c>
      <c r="F219" s="67" t="str">
        <f>IF(ISERROR(別紙３!O120),"0",別紙３!O120)</f>
        <v/>
      </c>
      <c r="G219" s="61">
        <f>IF(ISERROR(別紙３!P120),"0",別紙３!P120)</f>
        <v>0</v>
      </c>
      <c r="H219" s="61">
        <f>IF(ISERROR(別紙３!Q120),"0",別紙３!Q120)</f>
        <v>0</v>
      </c>
      <c r="I219" s="67">
        <f>IF(ISERROR(別紙３!R120),"0",別紙３!R120)</f>
        <v>0</v>
      </c>
    </row>
    <row r="220" spans="1:9" s="9" customFormat="1" ht="15" customHeight="1" x14ac:dyDescent="0.2">
      <c r="A220" s="20">
        <f>別紙３!J121</f>
        <v>46328</v>
      </c>
      <c r="B220" s="21" t="str">
        <f>別紙３!K121</f>
        <v>月</v>
      </c>
      <c r="C220" s="57">
        <f>IF(ISERROR(別紙３!L121),"0",別紙３!L121)</f>
        <v>0</v>
      </c>
      <c r="D220" s="61" t="str">
        <f>IF(ISERROR(別紙３!M121),"0",別紙３!M121)</f>
        <v/>
      </c>
      <c r="E220" s="61" t="str">
        <f>IF(ISERROR(別紙３!N121),"0",別紙３!N121)</f>
        <v/>
      </c>
      <c r="F220" s="67" t="str">
        <f>IF(ISERROR(別紙３!O121),"0",別紙３!O121)</f>
        <v/>
      </c>
      <c r="G220" s="61">
        <f>IF(ISERROR(別紙３!P121),"0",別紙３!P121)</f>
        <v>0</v>
      </c>
      <c r="H220" s="61">
        <f>IF(ISERROR(別紙３!Q121),"0",別紙３!Q121)</f>
        <v>0</v>
      </c>
      <c r="I220" s="67">
        <f>IF(ISERROR(別紙３!R121),"0",別紙３!R121)</f>
        <v>0</v>
      </c>
    </row>
    <row r="221" spans="1:9" s="9" customFormat="1" ht="15" customHeight="1" x14ac:dyDescent="0.2">
      <c r="A221" s="20">
        <f>別紙３!J122</f>
        <v>46329</v>
      </c>
      <c r="B221" s="21" t="str">
        <f>別紙３!K122</f>
        <v>火</v>
      </c>
      <c r="C221" s="57">
        <f>IF(ISERROR(別紙３!L122),"0",別紙３!L122)</f>
        <v>0</v>
      </c>
      <c r="D221" s="61" t="str">
        <f>IF(ISERROR(別紙３!M122),"0",別紙３!M122)</f>
        <v/>
      </c>
      <c r="E221" s="61" t="str">
        <f>IF(ISERROR(別紙３!N122),"0",別紙３!N122)</f>
        <v/>
      </c>
      <c r="F221" s="67" t="str">
        <f>IF(ISERROR(別紙３!O122),"0",別紙３!O122)</f>
        <v/>
      </c>
      <c r="G221" s="61">
        <f>IF(ISERROR(別紙３!P122),"0",別紙３!P122)</f>
        <v>0</v>
      </c>
      <c r="H221" s="61">
        <f>IF(ISERROR(別紙３!Q122),"0",別紙３!Q122)</f>
        <v>0</v>
      </c>
      <c r="I221" s="67">
        <f>IF(ISERROR(別紙３!R122),"0",別紙３!R122)</f>
        <v>0</v>
      </c>
    </row>
    <row r="222" spans="1:9" s="9" customFormat="1" ht="15" customHeight="1" x14ac:dyDescent="0.2">
      <c r="A222" s="20">
        <f>別紙３!J123</f>
        <v>46330</v>
      </c>
      <c r="B222" s="21" t="str">
        <f>別紙３!K123</f>
        <v>水</v>
      </c>
      <c r="C222" s="57">
        <f>IF(ISERROR(別紙３!L123),"0",別紙３!L123)</f>
        <v>0</v>
      </c>
      <c r="D222" s="61" t="str">
        <f>IF(ISERROR(別紙３!M123),"0",別紙３!M123)</f>
        <v/>
      </c>
      <c r="E222" s="61" t="str">
        <f>IF(ISERROR(別紙３!N123),"0",別紙３!N123)</f>
        <v/>
      </c>
      <c r="F222" s="67" t="str">
        <f>IF(ISERROR(別紙３!O123),"0",別紙３!O123)</f>
        <v/>
      </c>
      <c r="G222" s="61">
        <f>IF(ISERROR(別紙３!P123),"0",別紙３!P123)</f>
        <v>0</v>
      </c>
      <c r="H222" s="61">
        <f>IF(ISERROR(別紙３!Q123),"0",別紙３!Q123)</f>
        <v>0</v>
      </c>
      <c r="I222" s="67">
        <f>IF(ISERROR(別紙３!R123),"0",別紙３!R123)</f>
        <v>0</v>
      </c>
    </row>
    <row r="223" spans="1:9" s="9" customFormat="1" ht="15" customHeight="1" x14ac:dyDescent="0.2">
      <c r="A223" s="20">
        <f>別紙３!J124</f>
        <v>46331</v>
      </c>
      <c r="B223" s="21" t="str">
        <f>別紙３!K124</f>
        <v>木</v>
      </c>
      <c r="C223" s="57">
        <f>IF(ISERROR(別紙３!L124),"0",別紙３!L124)</f>
        <v>0</v>
      </c>
      <c r="D223" s="61" t="str">
        <f>IF(ISERROR(別紙３!M124),"0",別紙３!M124)</f>
        <v/>
      </c>
      <c r="E223" s="61" t="str">
        <f>IF(ISERROR(別紙３!N124),"0",別紙３!N124)</f>
        <v/>
      </c>
      <c r="F223" s="67" t="str">
        <f>IF(ISERROR(別紙３!O124),"0",別紙３!O124)</f>
        <v/>
      </c>
      <c r="G223" s="61">
        <f>IF(ISERROR(別紙３!P124),"0",別紙３!P124)</f>
        <v>0</v>
      </c>
      <c r="H223" s="61">
        <f>IF(ISERROR(別紙３!Q124),"0",別紙３!Q124)</f>
        <v>0</v>
      </c>
      <c r="I223" s="67">
        <f>IF(ISERROR(別紙３!R124),"0",別紙３!R124)</f>
        <v>0</v>
      </c>
    </row>
    <row r="224" spans="1:9" s="9" customFormat="1" ht="15" customHeight="1" x14ac:dyDescent="0.2">
      <c r="A224" s="20">
        <f>別紙３!J125</f>
        <v>46332</v>
      </c>
      <c r="B224" s="21" t="str">
        <f>別紙３!K125</f>
        <v>金</v>
      </c>
      <c r="C224" s="57">
        <f>IF(ISERROR(別紙３!L125),"0",別紙３!L125)</f>
        <v>0</v>
      </c>
      <c r="D224" s="61" t="str">
        <f>IF(ISERROR(別紙３!M125),"0",別紙３!M125)</f>
        <v/>
      </c>
      <c r="E224" s="61" t="str">
        <f>IF(ISERROR(別紙３!N125),"0",別紙３!N125)</f>
        <v/>
      </c>
      <c r="F224" s="67" t="str">
        <f>IF(ISERROR(別紙３!O125),"0",別紙３!O125)</f>
        <v/>
      </c>
      <c r="G224" s="61">
        <f>IF(ISERROR(別紙３!P125),"0",別紙３!P125)</f>
        <v>0</v>
      </c>
      <c r="H224" s="61">
        <f>IF(ISERROR(別紙３!Q125),"0",別紙３!Q125)</f>
        <v>0</v>
      </c>
      <c r="I224" s="67">
        <f>IF(ISERROR(別紙３!R125),"0",別紙３!R125)</f>
        <v>0</v>
      </c>
    </row>
    <row r="225" spans="1:9" s="9" customFormat="1" ht="15" customHeight="1" x14ac:dyDescent="0.2">
      <c r="A225" s="20">
        <f>別紙３!J126</f>
        <v>46333</v>
      </c>
      <c r="B225" s="21" t="str">
        <f>別紙３!K126</f>
        <v>土</v>
      </c>
      <c r="C225" s="57">
        <f>IF(ISERROR(別紙３!L126),"0",別紙３!L126)</f>
        <v>0</v>
      </c>
      <c r="D225" s="61" t="str">
        <f>IF(ISERROR(別紙３!M126),"0",別紙３!M126)</f>
        <v/>
      </c>
      <c r="E225" s="61" t="str">
        <f>IF(ISERROR(別紙３!N126),"0",別紙３!N126)</f>
        <v/>
      </c>
      <c r="F225" s="67" t="str">
        <f>IF(ISERROR(別紙３!O126),"0",別紙３!O126)</f>
        <v/>
      </c>
      <c r="G225" s="61">
        <f>IF(ISERROR(別紙３!P126),"0",別紙３!P126)</f>
        <v>0</v>
      </c>
      <c r="H225" s="61">
        <f>IF(ISERROR(別紙３!Q126),"0",別紙３!Q126)</f>
        <v>0</v>
      </c>
      <c r="I225" s="67">
        <f>IF(ISERROR(別紙３!R126),"0",別紙３!R126)</f>
        <v>0</v>
      </c>
    </row>
    <row r="226" spans="1:9" s="9" customFormat="1" ht="15" customHeight="1" x14ac:dyDescent="0.2">
      <c r="A226" s="20">
        <f>別紙３!J127</f>
        <v>46334</v>
      </c>
      <c r="B226" s="21" t="str">
        <f>別紙３!K127</f>
        <v>日</v>
      </c>
      <c r="C226" s="57">
        <f>IF(ISERROR(別紙３!L127),"0",別紙３!L127)</f>
        <v>0</v>
      </c>
      <c r="D226" s="61" t="str">
        <f>IF(ISERROR(別紙３!M127),"0",別紙３!M127)</f>
        <v/>
      </c>
      <c r="E226" s="61" t="str">
        <f>IF(ISERROR(別紙３!N127),"0",別紙３!N127)</f>
        <v/>
      </c>
      <c r="F226" s="67" t="str">
        <f>IF(ISERROR(別紙３!O127),"0",別紙３!O127)</f>
        <v/>
      </c>
      <c r="G226" s="61">
        <f>IF(ISERROR(別紙３!P127),"0",別紙３!P127)</f>
        <v>0</v>
      </c>
      <c r="H226" s="61">
        <f>IF(ISERROR(別紙３!Q127),"0",別紙３!Q127)</f>
        <v>0</v>
      </c>
      <c r="I226" s="67">
        <f>IF(ISERROR(別紙３!R127),"0",別紙３!R127)</f>
        <v>0</v>
      </c>
    </row>
    <row r="227" spans="1:9" s="9" customFormat="1" ht="15" customHeight="1" x14ac:dyDescent="0.2">
      <c r="A227" s="20">
        <f>別紙３!J128</f>
        <v>46335</v>
      </c>
      <c r="B227" s="21" t="str">
        <f>別紙３!K128</f>
        <v>月</v>
      </c>
      <c r="C227" s="57">
        <f>IF(ISERROR(別紙３!L128),"0",別紙３!L128)</f>
        <v>0</v>
      </c>
      <c r="D227" s="61" t="str">
        <f>IF(ISERROR(別紙３!M128),"0",別紙３!M128)</f>
        <v/>
      </c>
      <c r="E227" s="61" t="str">
        <f>IF(ISERROR(別紙３!N128),"0",別紙３!N128)</f>
        <v/>
      </c>
      <c r="F227" s="67" t="str">
        <f>IF(ISERROR(別紙３!O128),"0",別紙３!O128)</f>
        <v/>
      </c>
      <c r="G227" s="61">
        <f>IF(ISERROR(別紙３!P128),"0",別紙３!P128)</f>
        <v>0</v>
      </c>
      <c r="H227" s="61">
        <f>IF(ISERROR(別紙３!Q128),"0",別紙３!Q128)</f>
        <v>0</v>
      </c>
      <c r="I227" s="67">
        <f>IF(ISERROR(別紙３!R128),"0",別紙３!R128)</f>
        <v>0</v>
      </c>
    </row>
    <row r="228" spans="1:9" s="9" customFormat="1" ht="15" customHeight="1" x14ac:dyDescent="0.2">
      <c r="A228" s="20">
        <f>別紙３!J129</f>
        <v>46336</v>
      </c>
      <c r="B228" s="21" t="str">
        <f>別紙３!K129</f>
        <v>火</v>
      </c>
      <c r="C228" s="57">
        <f>IF(ISERROR(別紙３!L129),"0",別紙３!L129)</f>
        <v>0</v>
      </c>
      <c r="D228" s="61" t="str">
        <f>IF(ISERROR(別紙３!M129),"0",別紙３!M129)</f>
        <v/>
      </c>
      <c r="E228" s="61" t="str">
        <f>IF(ISERROR(別紙３!N129),"0",別紙３!N129)</f>
        <v/>
      </c>
      <c r="F228" s="67" t="str">
        <f>IF(ISERROR(別紙３!O129),"0",別紙３!O129)</f>
        <v/>
      </c>
      <c r="G228" s="61">
        <f>IF(ISERROR(別紙３!P129),"0",別紙３!P129)</f>
        <v>0</v>
      </c>
      <c r="H228" s="61">
        <f>IF(ISERROR(別紙３!Q129),"0",別紙３!Q129)</f>
        <v>0</v>
      </c>
      <c r="I228" s="67">
        <f>IF(ISERROR(別紙３!R129),"0",別紙３!R129)</f>
        <v>0</v>
      </c>
    </row>
    <row r="229" spans="1:9" s="9" customFormat="1" ht="15" customHeight="1" x14ac:dyDescent="0.2">
      <c r="A229" s="20">
        <f>別紙３!J130</f>
        <v>46337</v>
      </c>
      <c r="B229" s="21" t="str">
        <f>別紙３!K130</f>
        <v>水</v>
      </c>
      <c r="C229" s="57">
        <f>IF(ISERROR(別紙３!L130),"0",別紙３!L130)</f>
        <v>0</v>
      </c>
      <c r="D229" s="61" t="str">
        <f>IF(ISERROR(別紙３!M130),"0",別紙３!M130)</f>
        <v/>
      </c>
      <c r="E229" s="61" t="str">
        <f>IF(ISERROR(別紙３!N130),"0",別紙３!N130)</f>
        <v/>
      </c>
      <c r="F229" s="67" t="str">
        <f>IF(ISERROR(別紙３!O130),"0",別紙３!O130)</f>
        <v/>
      </c>
      <c r="G229" s="61">
        <f>IF(ISERROR(別紙３!P130),"0",別紙３!P130)</f>
        <v>0</v>
      </c>
      <c r="H229" s="61">
        <f>IF(ISERROR(別紙３!Q130),"0",別紙３!Q130)</f>
        <v>0</v>
      </c>
      <c r="I229" s="67">
        <f>IF(ISERROR(別紙３!R130),"0",別紙３!R130)</f>
        <v>0</v>
      </c>
    </row>
    <row r="230" spans="1:9" s="9" customFormat="1" ht="15" customHeight="1" x14ac:dyDescent="0.2">
      <c r="A230" s="20">
        <f>別紙３!J131</f>
        <v>46338</v>
      </c>
      <c r="B230" s="21" t="str">
        <f>別紙３!K131</f>
        <v>木</v>
      </c>
      <c r="C230" s="57">
        <f>IF(ISERROR(別紙３!L131),"0",別紙３!L131)</f>
        <v>0</v>
      </c>
      <c r="D230" s="61" t="str">
        <f>IF(ISERROR(別紙３!M131),"0",別紙３!M131)</f>
        <v/>
      </c>
      <c r="E230" s="61" t="str">
        <f>IF(ISERROR(別紙３!N131),"0",別紙３!N131)</f>
        <v/>
      </c>
      <c r="F230" s="67" t="str">
        <f>IF(ISERROR(別紙３!O131),"0",別紙３!O131)</f>
        <v/>
      </c>
      <c r="G230" s="61">
        <f>IF(ISERROR(別紙３!P131),"0",別紙３!P131)</f>
        <v>0</v>
      </c>
      <c r="H230" s="61">
        <f>IF(ISERROR(別紙３!Q131),"0",別紙３!Q131)</f>
        <v>0</v>
      </c>
      <c r="I230" s="67">
        <f>IF(ISERROR(別紙３!R131),"0",別紙３!R131)</f>
        <v>0</v>
      </c>
    </row>
    <row r="231" spans="1:9" s="9" customFormat="1" ht="15" customHeight="1" x14ac:dyDescent="0.2">
      <c r="A231" s="20">
        <f>別紙３!J132</f>
        <v>46339</v>
      </c>
      <c r="B231" s="21" t="str">
        <f>別紙３!K132</f>
        <v>金</v>
      </c>
      <c r="C231" s="57">
        <f>IF(ISERROR(別紙３!L132),"0",別紙３!L132)</f>
        <v>0</v>
      </c>
      <c r="D231" s="61" t="str">
        <f>IF(ISERROR(別紙３!M132),"0",別紙３!M132)</f>
        <v/>
      </c>
      <c r="E231" s="61" t="str">
        <f>IF(ISERROR(別紙３!N132),"0",別紙３!N132)</f>
        <v/>
      </c>
      <c r="F231" s="67" t="str">
        <f>IF(ISERROR(別紙３!O132),"0",別紙３!O132)</f>
        <v/>
      </c>
      <c r="G231" s="61">
        <f>IF(ISERROR(別紙３!P132),"0",別紙３!P132)</f>
        <v>0</v>
      </c>
      <c r="H231" s="61">
        <f>IF(ISERROR(別紙３!Q132),"0",別紙３!Q132)</f>
        <v>0</v>
      </c>
      <c r="I231" s="67">
        <f>IF(ISERROR(別紙３!R132),"0",別紙３!R132)</f>
        <v>0</v>
      </c>
    </row>
    <row r="232" spans="1:9" s="9" customFormat="1" ht="15" customHeight="1" x14ac:dyDescent="0.2">
      <c r="A232" s="20">
        <f>別紙３!J133</f>
        <v>46340</v>
      </c>
      <c r="B232" s="21" t="str">
        <f>別紙３!K133</f>
        <v>土</v>
      </c>
      <c r="C232" s="57">
        <f>IF(ISERROR(別紙３!L133),"0",別紙３!L133)</f>
        <v>0</v>
      </c>
      <c r="D232" s="61" t="str">
        <f>IF(ISERROR(別紙３!M133),"0",別紙３!M133)</f>
        <v/>
      </c>
      <c r="E232" s="61" t="str">
        <f>IF(ISERROR(別紙３!N133),"0",別紙３!N133)</f>
        <v/>
      </c>
      <c r="F232" s="67" t="str">
        <f>IF(ISERROR(別紙３!O133),"0",別紙３!O133)</f>
        <v/>
      </c>
      <c r="G232" s="61">
        <f>IF(ISERROR(別紙３!P133),"0",別紙３!P133)</f>
        <v>0</v>
      </c>
      <c r="H232" s="61">
        <f>IF(ISERROR(別紙３!Q133),"0",別紙３!Q133)</f>
        <v>0</v>
      </c>
      <c r="I232" s="67">
        <f>IF(ISERROR(別紙３!R133),"0",別紙３!R133)</f>
        <v>0</v>
      </c>
    </row>
    <row r="233" spans="1:9" s="9" customFormat="1" ht="15" customHeight="1" x14ac:dyDescent="0.2">
      <c r="A233" s="20">
        <f>別紙３!J134</f>
        <v>46341</v>
      </c>
      <c r="B233" s="21" t="str">
        <f>別紙３!K134</f>
        <v>日</v>
      </c>
      <c r="C233" s="57">
        <f>IF(ISERROR(別紙３!L134),"0",別紙３!L134)</f>
        <v>0</v>
      </c>
      <c r="D233" s="61" t="str">
        <f>IF(ISERROR(別紙３!M134),"0",別紙３!M134)</f>
        <v/>
      </c>
      <c r="E233" s="61" t="str">
        <f>IF(ISERROR(別紙３!N134),"0",別紙３!N134)</f>
        <v/>
      </c>
      <c r="F233" s="67" t="str">
        <f>IF(ISERROR(別紙３!O134),"0",別紙３!O134)</f>
        <v/>
      </c>
      <c r="G233" s="61">
        <f>IF(ISERROR(別紙３!P134),"0",別紙３!P134)</f>
        <v>0</v>
      </c>
      <c r="H233" s="61">
        <f>IF(ISERROR(別紙３!Q134),"0",別紙３!Q134)</f>
        <v>0</v>
      </c>
      <c r="I233" s="67">
        <f>IF(ISERROR(別紙３!R134),"0",別紙３!R134)</f>
        <v>0</v>
      </c>
    </row>
    <row r="234" spans="1:9" s="9" customFormat="1" ht="15" customHeight="1" x14ac:dyDescent="0.2">
      <c r="A234" s="20">
        <f>別紙３!J135</f>
        <v>46342</v>
      </c>
      <c r="B234" s="21" t="str">
        <f>別紙３!K135</f>
        <v>月</v>
      </c>
      <c r="C234" s="57">
        <f>IF(ISERROR(別紙３!L135),"0",別紙３!L135)</f>
        <v>0</v>
      </c>
      <c r="D234" s="61" t="str">
        <f>IF(ISERROR(別紙３!M135),"0",別紙３!M135)</f>
        <v/>
      </c>
      <c r="E234" s="61" t="str">
        <f>IF(ISERROR(別紙３!N135),"0",別紙３!N135)</f>
        <v/>
      </c>
      <c r="F234" s="67" t="str">
        <f>IF(ISERROR(別紙３!O135),"0",別紙３!O135)</f>
        <v/>
      </c>
      <c r="G234" s="61">
        <f>IF(ISERROR(別紙３!P135),"0",別紙３!P135)</f>
        <v>0</v>
      </c>
      <c r="H234" s="61">
        <f>IF(ISERROR(別紙３!Q135),"0",別紙３!Q135)</f>
        <v>0</v>
      </c>
      <c r="I234" s="67">
        <f>IF(ISERROR(別紙３!R135),"0",別紙３!R135)</f>
        <v>0</v>
      </c>
    </row>
    <row r="235" spans="1:9" s="9" customFormat="1" ht="15" customHeight="1" x14ac:dyDescent="0.2">
      <c r="A235" s="20">
        <f>別紙３!J136</f>
        <v>46343</v>
      </c>
      <c r="B235" s="21" t="str">
        <f>別紙３!K136</f>
        <v>火</v>
      </c>
      <c r="C235" s="57">
        <f>IF(ISERROR(別紙３!L136),"0",別紙３!L136)</f>
        <v>0</v>
      </c>
      <c r="D235" s="61" t="str">
        <f>IF(ISERROR(別紙３!M136),"0",別紙３!M136)</f>
        <v/>
      </c>
      <c r="E235" s="61" t="str">
        <f>IF(ISERROR(別紙３!N136),"0",別紙３!N136)</f>
        <v/>
      </c>
      <c r="F235" s="67" t="str">
        <f>IF(ISERROR(別紙３!O136),"0",別紙３!O136)</f>
        <v/>
      </c>
      <c r="G235" s="61">
        <f>IF(ISERROR(別紙３!P136),"0",別紙３!P136)</f>
        <v>0</v>
      </c>
      <c r="H235" s="61">
        <f>IF(ISERROR(別紙３!Q136),"0",別紙３!Q136)</f>
        <v>0</v>
      </c>
      <c r="I235" s="67">
        <f>IF(ISERROR(別紙３!R136),"0",別紙３!R136)</f>
        <v>0</v>
      </c>
    </row>
    <row r="236" spans="1:9" s="9" customFormat="1" ht="15" customHeight="1" x14ac:dyDescent="0.2">
      <c r="A236" s="20">
        <f>別紙３!J137</f>
        <v>46344</v>
      </c>
      <c r="B236" s="21" t="str">
        <f>別紙３!K137</f>
        <v>水</v>
      </c>
      <c r="C236" s="57">
        <f>IF(ISERROR(別紙３!L137),"0",別紙３!L137)</f>
        <v>0</v>
      </c>
      <c r="D236" s="61" t="str">
        <f>IF(ISERROR(別紙３!M137),"0",別紙３!M137)</f>
        <v/>
      </c>
      <c r="E236" s="61" t="str">
        <f>IF(ISERROR(別紙３!N137),"0",別紙３!N137)</f>
        <v/>
      </c>
      <c r="F236" s="67" t="str">
        <f>IF(ISERROR(別紙３!O137),"0",別紙３!O137)</f>
        <v/>
      </c>
      <c r="G236" s="61">
        <f>IF(ISERROR(別紙３!P137),"0",別紙３!P137)</f>
        <v>0</v>
      </c>
      <c r="H236" s="61">
        <f>IF(ISERROR(別紙３!Q137),"0",別紙３!Q137)</f>
        <v>0</v>
      </c>
      <c r="I236" s="67">
        <f>IF(ISERROR(別紙３!R137),"0",別紙３!R137)</f>
        <v>0</v>
      </c>
    </row>
    <row r="237" spans="1:9" s="9" customFormat="1" ht="15" customHeight="1" x14ac:dyDescent="0.2">
      <c r="A237" s="20">
        <f>別紙３!J138</f>
        <v>46345</v>
      </c>
      <c r="B237" s="21" t="str">
        <f>別紙３!K138</f>
        <v>木</v>
      </c>
      <c r="C237" s="57">
        <f>IF(ISERROR(別紙３!L138),"0",別紙３!L138)</f>
        <v>0</v>
      </c>
      <c r="D237" s="61" t="str">
        <f>IF(ISERROR(別紙３!M138),"0",別紙３!M138)</f>
        <v/>
      </c>
      <c r="E237" s="61" t="str">
        <f>IF(ISERROR(別紙３!N138),"0",別紙３!N138)</f>
        <v/>
      </c>
      <c r="F237" s="67" t="str">
        <f>IF(ISERROR(別紙３!O138),"0",別紙３!O138)</f>
        <v/>
      </c>
      <c r="G237" s="61">
        <f>IF(ISERROR(別紙３!P138),"0",別紙３!P138)</f>
        <v>0</v>
      </c>
      <c r="H237" s="61">
        <f>IF(ISERROR(別紙３!Q138),"0",別紙３!Q138)</f>
        <v>0</v>
      </c>
      <c r="I237" s="67">
        <f>IF(ISERROR(別紙３!R138),"0",別紙３!R138)</f>
        <v>0</v>
      </c>
    </row>
    <row r="238" spans="1:9" s="9" customFormat="1" ht="15" customHeight="1" x14ac:dyDescent="0.2">
      <c r="A238" s="20">
        <f>別紙３!J139</f>
        <v>46346</v>
      </c>
      <c r="B238" s="21" t="str">
        <f>別紙３!K139</f>
        <v>金</v>
      </c>
      <c r="C238" s="57">
        <f>IF(ISERROR(別紙３!L139),"0",別紙３!L139)</f>
        <v>0</v>
      </c>
      <c r="D238" s="61" t="str">
        <f>IF(ISERROR(別紙３!M139),"0",別紙３!M139)</f>
        <v/>
      </c>
      <c r="E238" s="61" t="str">
        <f>IF(ISERROR(別紙３!N139),"0",別紙３!N139)</f>
        <v/>
      </c>
      <c r="F238" s="67" t="str">
        <f>IF(ISERROR(別紙３!O139),"0",別紙３!O139)</f>
        <v/>
      </c>
      <c r="G238" s="61">
        <f>IF(ISERROR(別紙３!P139),"0",別紙３!P139)</f>
        <v>0</v>
      </c>
      <c r="H238" s="61">
        <f>IF(ISERROR(別紙３!Q139),"0",別紙３!Q139)</f>
        <v>0</v>
      </c>
      <c r="I238" s="67">
        <f>IF(ISERROR(別紙３!R139),"0",別紙３!R139)</f>
        <v>0</v>
      </c>
    </row>
    <row r="239" spans="1:9" s="9" customFormat="1" ht="15" customHeight="1" x14ac:dyDescent="0.2">
      <c r="A239" s="20">
        <f>別紙３!J140</f>
        <v>46347</v>
      </c>
      <c r="B239" s="21" t="str">
        <f>別紙３!K140</f>
        <v>土</v>
      </c>
      <c r="C239" s="57">
        <f>IF(ISERROR(別紙３!L140),"0",別紙３!L140)</f>
        <v>0</v>
      </c>
      <c r="D239" s="61" t="str">
        <f>IF(ISERROR(別紙３!M140),"0",別紙３!M140)</f>
        <v/>
      </c>
      <c r="E239" s="61" t="str">
        <f>IF(ISERROR(別紙３!N140),"0",別紙３!N140)</f>
        <v/>
      </c>
      <c r="F239" s="67" t="str">
        <f>IF(ISERROR(別紙３!O140),"0",別紙３!O140)</f>
        <v/>
      </c>
      <c r="G239" s="61">
        <f>IF(ISERROR(別紙３!P140),"0",別紙３!P140)</f>
        <v>0</v>
      </c>
      <c r="H239" s="61">
        <f>IF(ISERROR(別紙３!Q140),"0",別紙３!Q140)</f>
        <v>0</v>
      </c>
      <c r="I239" s="67">
        <f>IF(ISERROR(別紙３!R140),"0",別紙３!R140)</f>
        <v>0</v>
      </c>
    </row>
    <row r="240" spans="1:9" s="9" customFormat="1" ht="15" customHeight="1" x14ac:dyDescent="0.2">
      <c r="A240" s="20">
        <f>別紙３!J141</f>
        <v>46348</v>
      </c>
      <c r="B240" s="21" t="str">
        <f>別紙３!K141</f>
        <v>日</v>
      </c>
      <c r="C240" s="57">
        <f>IF(ISERROR(別紙３!L141),"0",別紙３!L141)</f>
        <v>0</v>
      </c>
      <c r="D240" s="61" t="str">
        <f>IF(ISERROR(別紙３!M141),"0",別紙３!M141)</f>
        <v/>
      </c>
      <c r="E240" s="61" t="str">
        <f>IF(ISERROR(別紙３!N141),"0",別紙３!N141)</f>
        <v/>
      </c>
      <c r="F240" s="67" t="str">
        <f>IF(ISERROR(別紙３!O141),"0",別紙３!O141)</f>
        <v/>
      </c>
      <c r="G240" s="61">
        <f>IF(ISERROR(別紙３!P141),"0",別紙３!P141)</f>
        <v>0</v>
      </c>
      <c r="H240" s="61">
        <f>IF(ISERROR(別紙３!Q141),"0",別紙３!Q141)</f>
        <v>0</v>
      </c>
      <c r="I240" s="67">
        <f>IF(ISERROR(別紙３!R141),"0",別紙３!R141)</f>
        <v>0</v>
      </c>
    </row>
    <row r="241" spans="1:9" s="9" customFormat="1" ht="15" customHeight="1" x14ac:dyDescent="0.2">
      <c r="A241" s="20">
        <f>別紙３!J142</f>
        <v>46349</v>
      </c>
      <c r="B241" s="21" t="str">
        <f>別紙３!K142</f>
        <v>月</v>
      </c>
      <c r="C241" s="57">
        <f>IF(ISERROR(別紙３!L142),"0",別紙３!L142)</f>
        <v>0</v>
      </c>
      <c r="D241" s="61" t="str">
        <f>IF(ISERROR(別紙３!M142),"0",別紙３!M142)</f>
        <v/>
      </c>
      <c r="E241" s="61" t="str">
        <f>IF(ISERROR(別紙３!N142),"0",別紙３!N142)</f>
        <v/>
      </c>
      <c r="F241" s="67" t="str">
        <f>IF(ISERROR(別紙３!O142),"0",別紙３!O142)</f>
        <v/>
      </c>
      <c r="G241" s="61">
        <f>IF(ISERROR(別紙３!P142),"0",別紙３!P142)</f>
        <v>0</v>
      </c>
      <c r="H241" s="61">
        <f>IF(ISERROR(別紙３!Q142),"0",別紙３!Q142)</f>
        <v>0</v>
      </c>
      <c r="I241" s="67">
        <f>IF(ISERROR(別紙３!R142),"0",別紙３!R142)</f>
        <v>0</v>
      </c>
    </row>
    <row r="242" spans="1:9" s="9" customFormat="1" ht="15" customHeight="1" x14ac:dyDescent="0.2">
      <c r="A242" s="20">
        <f>別紙３!J143</f>
        <v>46350</v>
      </c>
      <c r="B242" s="21" t="str">
        <f>別紙３!K143</f>
        <v>火</v>
      </c>
      <c r="C242" s="57">
        <f>IF(ISERROR(別紙３!L143),"0",別紙３!L143)</f>
        <v>0</v>
      </c>
      <c r="D242" s="61" t="str">
        <f>IF(ISERROR(別紙３!M143),"0",別紙３!M143)</f>
        <v/>
      </c>
      <c r="E242" s="61" t="str">
        <f>IF(ISERROR(別紙３!N143),"0",別紙３!N143)</f>
        <v/>
      </c>
      <c r="F242" s="67" t="str">
        <f>IF(ISERROR(別紙３!O143),"0",別紙３!O143)</f>
        <v/>
      </c>
      <c r="G242" s="61">
        <f>IF(ISERROR(別紙３!P143),"0",別紙３!P143)</f>
        <v>0</v>
      </c>
      <c r="H242" s="61">
        <f>IF(ISERROR(別紙３!Q143),"0",別紙３!Q143)</f>
        <v>0</v>
      </c>
      <c r="I242" s="67">
        <f>IF(ISERROR(別紙３!R143),"0",別紙３!R143)</f>
        <v>0</v>
      </c>
    </row>
    <row r="243" spans="1:9" s="9" customFormat="1" ht="15" customHeight="1" x14ac:dyDescent="0.2">
      <c r="A243" s="20">
        <f>別紙３!J144</f>
        <v>46351</v>
      </c>
      <c r="B243" s="21" t="str">
        <f>別紙３!K144</f>
        <v>水</v>
      </c>
      <c r="C243" s="57">
        <f>IF(ISERROR(別紙３!L144),"0",別紙３!L144)</f>
        <v>0</v>
      </c>
      <c r="D243" s="61" t="str">
        <f>IF(ISERROR(別紙３!M144),"0",別紙３!M144)</f>
        <v/>
      </c>
      <c r="E243" s="61" t="str">
        <f>IF(ISERROR(別紙３!N144),"0",別紙３!N144)</f>
        <v/>
      </c>
      <c r="F243" s="67" t="str">
        <f>IF(ISERROR(別紙３!O144),"0",別紙３!O144)</f>
        <v/>
      </c>
      <c r="G243" s="61">
        <f>IF(ISERROR(別紙３!P144),"0",別紙３!P144)</f>
        <v>0</v>
      </c>
      <c r="H243" s="61">
        <f>IF(ISERROR(別紙３!Q144),"0",別紙３!Q144)</f>
        <v>0</v>
      </c>
      <c r="I243" s="67">
        <f>IF(ISERROR(別紙３!R144),"0",別紙３!R144)</f>
        <v>0</v>
      </c>
    </row>
    <row r="244" spans="1:9" s="9" customFormat="1" ht="15" customHeight="1" x14ac:dyDescent="0.2">
      <c r="A244" s="20">
        <f>別紙３!J145</f>
        <v>46352</v>
      </c>
      <c r="B244" s="21" t="str">
        <f>別紙３!K145</f>
        <v>木</v>
      </c>
      <c r="C244" s="57">
        <f>IF(ISERROR(別紙３!L145),"0",別紙３!L145)</f>
        <v>0</v>
      </c>
      <c r="D244" s="61" t="str">
        <f>IF(ISERROR(別紙３!M145),"0",別紙３!M145)</f>
        <v/>
      </c>
      <c r="E244" s="61" t="str">
        <f>IF(ISERROR(別紙３!N145),"0",別紙３!N145)</f>
        <v/>
      </c>
      <c r="F244" s="67" t="str">
        <f>IF(ISERROR(別紙３!O145),"0",別紙３!O145)</f>
        <v/>
      </c>
      <c r="G244" s="61">
        <f>IF(ISERROR(別紙３!P145),"0",別紙３!P145)</f>
        <v>0</v>
      </c>
      <c r="H244" s="61">
        <f>IF(ISERROR(別紙３!Q145),"0",別紙３!Q145)</f>
        <v>0</v>
      </c>
      <c r="I244" s="67">
        <f>IF(ISERROR(別紙３!R145),"0",別紙３!R145)</f>
        <v>0</v>
      </c>
    </row>
    <row r="245" spans="1:9" s="9" customFormat="1" ht="15" customHeight="1" x14ac:dyDescent="0.2">
      <c r="A245" s="20">
        <f>別紙３!J146</f>
        <v>46353</v>
      </c>
      <c r="B245" s="21" t="str">
        <f>別紙３!K146</f>
        <v>金</v>
      </c>
      <c r="C245" s="57">
        <f>IF(ISERROR(別紙３!L146),"0",別紙３!L146)</f>
        <v>0</v>
      </c>
      <c r="D245" s="61" t="str">
        <f>IF(ISERROR(別紙３!M146),"0",別紙３!M146)</f>
        <v/>
      </c>
      <c r="E245" s="61" t="str">
        <f>IF(ISERROR(別紙３!N146),"0",別紙３!N146)</f>
        <v/>
      </c>
      <c r="F245" s="67" t="str">
        <f>IF(ISERROR(別紙３!O146),"0",別紙３!O146)</f>
        <v/>
      </c>
      <c r="G245" s="61">
        <f>IF(ISERROR(別紙３!P146),"0",別紙３!P146)</f>
        <v>0</v>
      </c>
      <c r="H245" s="61">
        <f>IF(ISERROR(別紙３!Q146),"0",別紙３!Q146)</f>
        <v>0</v>
      </c>
      <c r="I245" s="67">
        <f>IF(ISERROR(別紙３!R146),"0",別紙３!R146)</f>
        <v>0</v>
      </c>
    </row>
    <row r="246" spans="1:9" s="9" customFormat="1" ht="15" customHeight="1" x14ac:dyDescent="0.2">
      <c r="A246" s="20">
        <f>別紙３!J147</f>
        <v>46354</v>
      </c>
      <c r="B246" s="21" t="str">
        <f>別紙３!K147</f>
        <v>土</v>
      </c>
      <c r="C246" s="57">
        <f>IF(ISERROR(別紙３!L147),"0",別紙３!L147)</f>
        <v>0</v>
      </c>
      <c r="D246" s="61" t="str">
        <f>IF(ISERROR(別紙３!M147),"0",別紙３!M147)</f>
        <v/>
      </c>
      <c r="E246" s="61" t="str">
        <f>IF(ISERROR(別紙３!N147),"0",別紙３!N147)</f>
        <v/>
      </c>
      <c r="F246" s="67" t="str">
        <f>IF(ISERROR(別紙３!O147),"0",別紙３!O147)</f>
        <v/>
      </c>
      <c r="G246" s="61">
        <f>IF(ISERROR(別紙３!P147),"0",別紙３!P147)</f>
        <v>0</v>
      </c>
      <c r="H246" s="61">
        <f>IF(ISERROR(別紙３!Q147),"0",別紙３!Q147)</f>
        <v>0</v>
      </c>
      <c r="I246" s="67">
        <f>IF(ISERROR(別紙３!R147),"0",別紙３!R147)</f>
        <v>0</v>
      </c>
    </row>
    <row r="247" spans="1:9" s="9" customFormat="1" ht="15" customHeight="1" x14ac:dyDescent="0.2">
      <c r="A247" s="20">
        <f>別紙３!J148</f>
        <v>46355</v>
      </c>
      <c r="B247" s="21" t="str">
        <f>別紙３!K148</f>
        <v>日</v>
      </c>
      <c r="C247" s="57">
        <f>IF(ISERROR(別紙３!L148),"0",別紙３!L148)</f>
        <v>0</v>
      </c>
      <c r="D247" s="61" t="str">
        <f>IF(ISERROR(別紙３!M148),"0",別紙３!M148)</f>
        <v/>
      </c>
      <c r="E247" s="61" t="str">
        <f>IF(ISERROR(別紙３!N148),"0",別紙３!N148)</f>
        <v/>
      </c>
      <c r="F247" s="67" t="str">
        <f>IF(ISERROR(別紙３!O148),"0",別紙３!O148)</f>
        <v/>
      </c>
      <c r="G247" s="61">
        <f>IF(ISERROR(別紙３!P148),"0",別紙３!P148)</f>
        <v>0</v>
      </c>
      <c r="H247" s="61">
        <f>IF(ISERROR(別紙３!Q148),"0",別紙３!Q148)</f>
        <v>0</v>
      </c>
      <c r="I247" s="67">
        <f>IF(ISERROR(別紙３!R148),"0",別紙３!R148)</f>
        <v>0</v>
      </c>
    </row>
    <row r="248" spans="1:9" s="9" customFormat="1" ht="15" customHeight="1" x14ac:dyDescent="0.2">
      <c r="A248" s="20">
        <f>別紙３!J149</f>
        <v>46356</v>
      </c>
      <c r="B248" s="21" t="str">
        <f>別紙３!K149</f>
        <v>月</v>
      </c>
      <c r="C248" s="57">
        <f>IF(ISERROR(別紙３!L149),"0",別紙３!L149)</f>
        <v>0</v>
      </c>
      <c r="D248" s="61" t="str">
        <f>IF(ISERROR(別紙３!M149),"0",別紙３!M149)</f>
        <v/>
      </c>
      <c r="E248" s="61" t="str">
        <f>IF(ISERROR(別紙３!N149),"0",別紙３!N149)</f>
        <v/>
      </c>
      <c r="F248" s="67" t="str">
        <f>IF(ISERROR(別紙３!O149),"0",別紙３!O149)</f>
        <v/>
      </c>
      <c r="G248" s="61">
        <f>IF(ISERROR(別紙３!P149),"0",別紙３!P149)</f>
        <v>0</v>
      </c>
      <c r="H248" s="61">
        <f>IF(ISERROR(別紙３!Q149),"0",別紙３!Q149)</f>
        <v>0</v>
      </c>
      <c r="I248" s="67">
        <f>IF(ISERROR(別紙３!R149),"0",別紙３!R149)</f>
        <v>0</v>
      </c>
    </row>
    <row r="249" spans="1:9" s="9" customFormat="1" ht="15" customHeight="1" x14ac:dyDescent="0.2">
      <c r="A249" s="20">
        <f>別紙３!A158</f>
        <v>46357</v>
      </c>
      <c r="B249" s="21" t="str">
        <f>別紙３!B158</f>
        <v>火</v>
      </c>
      <c r="C249" s="57">
        <f>IF(ISERROR(別紙３!C158),"0",別紙３!C158)</f>
        <v>0</v>
      </c>
      <c r="D249" s="61" t="str">
        <f>IF(ISERROR(別紙３!D158),"0",別紙３!D158)</f>
        <v/>
      </c>
      <c r="E249" s="61" t="str">
        <f>IF(ISERROR(別紙３!E158),"0",別紙３!E158)</f>
        <v/>
      </c>
      <c r="F249" s="67" t="str">
        <f>IF(ISERROR(別紙３!F158),"0",別紙３!F158)</f>
        <v/>
      </c>
      <c r="G249" s="61">
        <f>IF(ISERROR(別紙３!G158),"0",別紙３!G158)</f>
        <v>0</v>
      </c>
      <c r="H249" s="61">
        <f>IF(ISERROR(別紙３!H158),"0",別紙３!H158)</f>
        <v>0</v>
      </c>
      <c r="I249" s="67">
        <f>IF(ISERROR(別紙３!I158),"0",別紙３!I158)</f>
        <v>0</v>
      </c>
    </row>
    <row r="250" spans="1:9" s="9" customFormat="1" ht="15" customHeight="1" x14ac:dyDescent="0.2">
      <c r="A250" s="20">
        <f>別紙３!A159</f>
        <v>46358</v>
      </c>
      <c r="B250" s="21" t="str">
        <f>別紙３!B159</f>
        <v>水</v>
      </c>
      <c r="C250" s="57">
        <f>IF(ISERROR(別紙３!C159),"0",別紙３!C159)</f>
        <v>0</v>
      </c>
      <c r="D250" s="61" t="str">
        <f>IF(ISERROR(別紙３!D159),"0",別紙３!D159)</f>
        <v/>
      </c>
      <c r="E250" s="61" t="str">
        <f>IF(ISERROR(別紙３!E159),"0",別紙３!E159)</f>
        <v/>
      </c>
      <c r="F250" s="67" t="str">
        <f>IF(ISERROR(別紙３!F159),"0",別紙３!F159)</f>
        <v/>
      </c>
      <c r="G250" s="61">
        <f>IF(ISERROR(別紙３!G159),"0",別紙３!G159)</f>
        <v>0</v>
      </c>
      <c r="H250" s="61">
        <f>IF(ISERROR(別紙３!H159),"0",別紙３!H159)</f>
        <v>0</v>
      </c>
      <c r="I250" s="67">
        <f>IF(ISERROR(別紙３!I159),"0",別紙３!I159)</f>
        <v>0</v>
      </c>
    </row>
    <row r="251" spans="1:9" s="9" customFormat="1" ht="15" customHeight="1" x14ac:dyDescent="0.2">
      <c r="A251" s="20">
        <f>別紙３!A160</f>
        <v>46359</v>
      </c>
      <c r="B251" s="21" t="str">
        <f>別紙３!B160</f>
        <v>木</v>
      </c>
      <c r="C251" s="57">
        <f>IF(ISERROR(別紙３!C160),"0",別紙３!C160)</f>
        <v>0</v>
      </c>
      <c r="D251" s="61" t="str">
        <f>IF(ISERROR(別紙３!D160),"0",別紙３!D160)</f>
        <v/>
      </c>
      <c r="E251" s="61" t="str">
        <f>IF(ISERROR(別紙３!E160),"0",別紙３!E160)</f>
        <v/>
      </c>
      <c r="F251" s="67" t="str">
        <f>IF(ISERROR(別紙３!F160),"0",別紙３!F160)</f>
        <v/>
      </c>
      <c r="G251" s="61">
        <f>IF(ISERROR(別紙３!G160),"0",別紙３!G160)</f>
        <v>0</v>
      </c>
      <c r="H251" s="61">
        <f>IF(ISERROR(別紙３!H160),"0",別紙３!H160)</f>
        <v>0</v>
      </c>
      <c r="I251" s="67">
        <f>IF(ISERROR(別紙３!I160),"0",別紙３!I160)</f>
        <v>0</v>
      </c>
    </row>
    <row r="252" spans="1:9" s="9" customFormat="1" ht="15" customHeight="1" x14ac:dyDescent="0.2">
      <c r="A252" s="20">
        <f>別紙３!A161</f>
        <v>46360</v>
      </c>
      <c r="B252" s="21" t="str">
        <f>別紙３!B161</f>
        <v>金</v>
      </c>
      <c r="C252" s="57">
        <f>IF(ISERROR(別紙３!C161),"0",別紙３!C161)</f>
        <v>0</v>
      </c>
      <c r="D252" s="61" t="str">
        <f>IF(ISERROR(別紙３!D161),"0",別紙３!D161)</f>
        <v/>
      </c>
      <c r="E252" s="61" t="str">
        <f>IF(ISERROR(別紙３!E161),"0",別紙３!E161)</f>
        <v/>
      </c>
      <c r="F252" s="67" t="str">
        <f>IF(ISERROR(別紙３!F161),"0",別紙３!F161)</f>
        <v/>
      </c>
      <c r="G252" s="61">
        <f>IF(ISERROR(別紙３!G161),"0",別紙３!G161)</f>
        <v>0</v>
      </c>
      <c r="H252" s="61">
        <f>IF(ISERROR(別紙３!H161),"0",別紙３!H161)</f>
        <v>0</v>
      </c>
      <c r="I252" s="67">
        <f>IF(ISERROR(別紙３!I161),"0",別紙３!I161)</f>
        <v>0</v>
      </c>
    </row>
    <row r="253" spans="1:9" s="9" customFormat="1" ht="15" customHeight="1" x14ac:dyDescent="0.2">
      <c r="A253" s="20">
        <f>別紙３!A162</f>
        <v>46361</v>
      </c>
      <c r="B253" s="21" t="str">
        <f>別紙３!B162</f>
        <v>土</v>
      </c>
      <c r="C253" s="57">
        <f>IF(ISERROR(別紙３!C162),"0",別紙３!C162)</f>
        <v>0</v>
      </c>
      <c r="D253" s="61" t="str">
        <f>IF(ISERROR(別紙３!D162),"0",別紙３!D162)</f>
        <v/>
      </c>
      <c r="E253" s="61" t="str">
        <f>IF(ISERROR(別紙３!E162),"0",別紙３!E162)</f>
        <v/>
      </c>
      <c r="F253" s="67" t="str">
        <f>IF(ISERROR(別紙３!F162),"0",別紙３!F162)</f>
        <v/>
      </c>
      <c r="G253" s="61">
        <f>IF(ISERROR(別紙３!G162),"0",別紙３!G162)</f>
        <v>0</v>
      </c>
      <c r="H253" s="61">
        <f>IF(ISERROR(別紙３!H162),"0",別紙３!H162)</f>
        <v>0</v>
      </c>
      <c r="I253" s="67">
        <f>IF(ISERROR(別紙３!I162),"0",別紙３!I162)</f>
        <v>0</v>
      </c>
    </row>
    <row r="254" spans="1:9" s="9" customFormat="1" ht="15" customHeight="1" x14ac:dyDescent="0.2">
      <c r="A254" s="20">
        <f>別紙３!A163</f>
        <v>46362</v>
      </c>
      <c r="B254" s="21" t="str">
        <f>別紙３!B163</f>
        <v>日</v>
      </c>
      <c r="C254" s="57">
        <f>IF(ISERROR(別紙３!C163),"0",別紙３!C163)</f>
        <v>0</v>
      </c>
      <c r="D254" s="61" t="str">
        <f>IF(ISERROR(別紙３!D163),"0",別紙３!D163)</f>
        <v/>
      </c>
      <c r="E254" s="61" t="str">
        <f>IF(ISERROR(別紙３!E163),"0",別紙３!E163)</f>
        <v/>
      </c>
      <c r="F254" s="67" t="str">
        <f>IF(ISERROR(別紙３!F163),"0",別紙３!F163)</f>
        <v/>
      </c>
      <c r="G254" s="61">
        <f>IF(ISERROR(別紙３!G163),"0",別紙３!G163)</f>
        <v>0</v>
      </c>
      <c r="H254" s="61">
        <f>IF(ISERROR(別紙３!H163),"0",別紙３!H163)</f>
        <v>0</v>
      </c>
      <c r="I254" s="67">
        <f>IF(ISERROR(別紙３!I163),"0",別紙３!I163)</f>
        <v>0</v>
      </c>
    </row>
    <row r="255" spans="1:9" s="9" customFormat="1" ht="15" customHeight="1" x14ac:dyDescent="0.2">
      <c r="A255" s="20">
        <f>別紙３!A164</f>
        <v>46363</v>
      </c>
      <c r="B255" s="21" t="str">
        <f>別紙３!B164</f>
        <v>月</v>
      </c>
      <c r="C255" s="57">
        <f>IF(ISERROR(別紙３!C164),"0",別紙３!C164)</f>
        <v>0</v>
      </c>
      <c r="D255" s="61" t="str">
        <f>IF(ISERROR(別紙３!D164),"0",別紙３!D164)</f>
        <v/>
      </c>
      <c r="E255" s="61" t="str">
        <f>IF(ISERROR(別紙３!E164),"0",別紙３!E164)</f>
        <v/>
      </c>
      <c r="F255" s="67" t="str">
        <f>IF(ISERROR(別紙３!F164),"0",別紙３!F164)</f>
        <v/>
      </c>
      <c r="G255" s="61">
        <f>IF(ISERROR(別紙３!G164),"0",別紙３!G164)</f>
        <v>0</v>
      </c>
      <c r="H255" s="61">
        <f>IF(ISERROR(別紙３!H164),"0",別紙３!H164)</f>
        <v>0</v>
      </c>
      <c r="I255" s="67">
        <f>IF(ISERROR(別紙３!I164),"0",別紙３!I164)</f>
        <v>0</v>
      </c>
    </row>
    <row r="256" spans="1:9" s="9" customFormat="1" ht="15" customHeight="1" x14ac:dyDescent="0.2">
      <c r="A256" s="20">
        <f>別紙３!A165</f>
        <v>46364</v>
      </c>
      <c r="B256" s="21" t="str">
        <f>別紙３!B165</f>
        <v>火</v>
      </c>
      <c r="C256" s="57">
        <f>IF(ISERROR(別紙３!C165),"0",別紙３!C165)</f>
        <v>0</v>
      </c>
      <c r="D256" s="61" t="str">
        <f>IF(ISERROR(別紙３!D165),"0",別紙３!D165)</f>
        <v/>
      </c>
      <c r="E256" s="61" t="str">
        <f>IF(ISERROR(別紙３!E165),"0",別紙３!E165)</f>
        <v/>
      </c>
      <c r="F256" s="67" t="str">
        <f>IF(ISERROR(別紙３!F165),"0",別紙３!F165)</f>
        <v/>
      </c>
      <c r="G256" s="61">
        <f>IF(ISERROR(別紙３!G165),"0",別紙３!G165)</f>
        <v>0</v>
      </c>
      <c r="H256" s="61">
        <f>IF(ISERROR(別紙３!H165),"0",別紙３!H165)</f>
        <v>0</v>
      </c>
      <c r="I256" s="67">
        <f>IF(ISERROR(別紙３!I165),"0",別紙３!I165)</f>
        <v>0</v>
      </c>
    </row>
    <row r="257" spans="1:9" s="9" customFormat="1" ht="15" customHeight="1" x14ac:dyDescent="0.2">
      <c r="A257" s="20">
        <f>別紙３!A166</f>
        <v>46365</v>
      </c>
      <c r="B257" s="21" t="str">
        <f>別紙３!B166</f>
        <v>水</v>
      </c>
      <c r="C257" s="57">
        <f>IF(ISERROR(別紙３!C166),"0",別紙３!C166)</f>
        <v>0</v>
      </c>
      <c r="D257" s="61" t="str">
        <f>IF(ISERROR(別紙３!D166),"0",別紙３!D166)</f>
        <v/>
      </c>
      <c r="E257" s="61" t="str">
        <f>IF(ISERROR(別紙３!E166),"0",別紙３!E166)</f>
        <v/>
      </c>
      <c r="F257" s="67" t="str">
        <f>IF(ISERROR(別紙３!F166),"0",別紙３!F166)</f>
        <v/>
      </c>
      <c r="G257" s="61">
        <f>IF(ISERROR(別紙３!G166),"0",別紙３!G166)</f>
        <v>0</v>
      </c>
      <c r="H257" s="61">
        <f>IF(ISERROR(別紙３!H166),"0",別紙３!H166)</f>
        <v>0</v>
      </c>
      <c r="I257" s="67">
        <f>IF(ISERROR(別紙３!I166),"0",別紙３!I166)</f>
        <v>0</v>
      </c>
    </row>
    <row r="258" spans="1:9" s="9" customFormat="1" ht="15" customHeight="1" x14ac:dyDescent="0.2">
      <c r="A258" s="20">
        <f>別紙３!A167</f>
        <v>46366</v>
      </c>
      <c r="B258" s="21" t="str">
        <f>別紙３!B167</f>
        <v>木</v>
      </c>
      <c r="C258" s="57">
        <f>IF(ISERROR(別紙３!C167),"0",別紙３!C167)</f>
        <v>0</v>
      </c>
      <c r="D258" s="61" t="str">
        <f>IF(ISERROR(別紙３!D167),"0",別紙３!D167)</f>
        <v/>
      </c>
      <c r="E258" s="61" t="str">
        <f>IF(ISERROR(別紙３!E167),"0",別紙３!E167)</f>
        <v/>
      </c>
      <c r="F258" s="67" t="str">
        <f>IF(ISERROR(別紙３!F167),"0",別紙３!F167)</f>
        <v/>
      </c>
      <c r="G258" s="61">
        <f>IF(ISERROR(別紙３!G167),"0",別紙３!G167)</f>
        <v>0</v>
      </c>
      <c r="H258" s="61">
        <f>IF(ISERROR(別紙３!H167),"0",別紙３!H167)</f>
        <v>0</v>
      </c>
      <c r="I258" s="67">
        <f>IF(ISERROR(別紙３!I167),"0",別紙３!I167)</f>
        <v>0</v>
      </c>
    </row>
    <row r="259" spans="1:9" s="9" customFormat="1" ht="15" customHeight="1" x14ac:dyDescent="0.2">
      <c r="A259" s="20">
        <f>別紙３!A168</f>
        <v>46367</v>
      </c>
      <c r="B259" s="21" t="str">
        <f>別紙３!B168</f>
        <v>金</v>
      </c>
      <c r="C259" s="57">
        <f>IF(ISERROR(別紙３!C168),"0",別紙３!C168)</f>
        <v>0</v>
      </c>
      <c r="D259" s="61" t="str">
        <f>IF(ISERROR(別紙３!D168),"0",別紙３!D168)</f>
        <v/>
      </c>
      <c r="E259" s="61" t="str">
        <f>IF(ISERROR(別紙３!E168),"0",別紙３!E168)</f>
        <v/>
      </c>
      <c r="F259" s="67" t="str">
        <f>IF(ISERROR(別紙３!F168),"0",別紙３!F168)</f>
        <v/>
      </c>
      <c r="G259" s="61">
        <f>IF(ISERROR(別紙３!G168),"0",別紙３!G168)</f>
        <v>0</v>
      </c>
      <c r="H259" s="61">
        <f>IF(ISERROR(別紙３!H168),"0",別紙３!H168)</f>
        <v>0</v>
      </c>
      <c r="I259" s="67">
        <f>IF(ISERROR(別紙３!I168),"0",別紙３!I168)</f>
        <v>0</v>
      </c>
    </row>
    <row r="260" spans="1:9" s="9" customFormat="1" ht="15" customHeight="1" x14ac:dyDescent="0.2">
      <c r="A260" s="20">
        <f>別紙３!A169</f>
        <v>46368</v>
      </c>
      <c r="B260" s="21" t="str">
        <f>別紙３!B169</f>
        <v>土</v>
      </c>
      <c r="C260" s="57">
        <f>IF(ISERROR(別紙３!C169),"0",別紙３!C169)</f>
        <v>0</v>
      </c>
      <c r="D260" s="61" t="str">
        <f>IF(ISERROR(別紙３!D169),"0",別紙３!D169)</f>
        <v/>
      </c>
      <c r="E260" s="61" t="str">
        <f>IF(ISERROR(別紙３!E169),"0",別紙３!E169)</f>
        <v/>
      </c>
      <c r="F260" s="67" t="str">
        <f>IF(ISERROR(別紙３!F169),"0",別紙３!F169)</f>
        <v/>
      </c>
      <c r="G260" s="61">
        <f>IF(ISERROR(別紙３!G169),"0",別紙３!G169)</f>
        <v>0</v>
      </c>
      <c r="H260" s="61">
        <f>IF(ISERROR(別紙３!H169),"0",別紙３!H169)</f>
        <v>0</v>
      </c>
      <c r="I260" s="67">
        <f>IF(ISERROR(別紙３!I169),"0",別紙３!I169)</f>
        <v>0</v>
      </c>
    </row>
    <row r="261" spans="1:9" s="9" customFormat="1" ht="15" customHeight="1" x14ac:dyDescent="0.2">
      <c r="A261" s="20">
        <f>別紙３!A170</f>
        <v>46369</v>
      </c>
      <c r="B261" s="21" t="str">
        <f>別紙３!B170</f>
        <v>日</v>
      </c>
      <c r="C261" s="57">
        <f>IF(ISERROR(別紙３!C170),"0",別紙３!C170)</f>
        <v>0</v>
      </c>
      <c r="D261" s="61" t="str">
        <f>IF(ISERROR(別紙３!D170),"0",別紙３!D170)</f>
        <v/>
      </c>
      <c r="E261" s="61" t="str">
        <f>IF(ISERROR(別紙３!E170),"0",別紙３!E170)</f>
        <v/>
      </c>
      <c r="F261" s="67" t="str">
        <f>IF(ISERROR(別紙３!F170),"0",別紙３!F170)</f>
        <v/>
      </c>
      <c r="G261" s="61">
        <f>IF(ISERROR(別紙３!G170),"0",別紙３!G170)</f>
        <v>0</v>
      </c>
      <c r="H261" s="61">
        <f>IF(ISERROR(別紙３!H170),"0",別紙３!H170)</f>
        <v>0</v>
      </c>
      <c r="I261" s="67">
        <f>IF(ISERROR(別紙３!I170),"0",別紙３!I170)</f>
        <v>0</v>
      </c>
    </row>
    <row r="262" spans="1:9" s="9" customFormat="1" ht="15" customHeight="1" x14ac:dyDescent="0.2">
      <c r="A262" s="20">
        <f>別紙３!A171</f>
        <v>46370</v>
      </c>
      <c r="B262" s="21" t="str">
        <f>別紙３!B171</f>
        <v>月</v>
      </c>
      <c r="C262" s="57">
        <f>IF(ISERROR(別紙３!C171),"0",別紙３!C171)</f>
        <v>0</v>
      </c>
      <c r="D262" s="61" t="str">
        <f>IF(ISERROR(別紙３!D171),"0",別紙３!D171)</f>
        <v/>
      </c>
      <c r="E262" s="61" t="str">
        <f>IF(ISERROR(別紙３!E171),"0",別紙３!E171)</f>
        <v/>
      </c>
      <c r="F262" s="67" t="str">
        <f>IF(ISERROR(別紙３!F171),"0",別紙３!F171)</f>
        <v/>
      </c>
      <c r="G262" s="61">
        <f>IF(ISERROR(別紙３!G171),"0",別紙３!G171)</f>
        <v>0</v>
      </c>
      <c r="H262" s="61">
        <f>IF(ISERROR(別紙３!H171),"0",別紙３!H171)</f>
        <v>0</v>
      </c>
      <c r="I262" s="67">
        <f>IF(ISERROR(別紙３!I171),"0",別紙３!I171)</f>
        <v>0</v>
      </c>
    </row>
    <row r="263" spans="1:9" s="9" customFormat="1" ht="15" customHeight="1" x14ac:dyDescent="0.2">
      <c r="A263" s="20">
        <f>別紙３!A172</f>
        <v>46371</v>
      </c>
      <c r="B263" s="21" t="str">
        <f>別紙３!B172</f>
        <v>火</v>
      </c>
      <c r="C263" s="57">
        <f>IF(ISERROR(別紙３!C172),"0",別紙３!C172)</f>
        <v>0</v>
      </c>
      <c r="D263" s="61" t="str">
        <f>IF(ISERROR(別紙３!D172),"0",別紙３!D172)</f>
        <v/>
      </c>
      <c r="E263" s="61" t="str">
        <f>IF(ISERROR(別紙３!E172),"0",別紙３!E172)</f>
        <v/>
      </c>
      <c r="F263" s="67" t="str">
        <f>IF(ISERROR(別紙３!F172),"0",別紙３!F172)</f>
        <v/>
      </c>
      <c r="G263" s="61">
        <f>IF(ISERROR(別紙３!G172),"0",別紙３!G172)</f>
        <v>0</v>
      </c>
      <c r="H263" s="61">
        <f>IF(ISERROR(別紙３!H172),"0",別紙３!H172)</f>
        <v>0</v>
      </c>
      <c r="I263" s="67">
        <f>IF(ISERROR(別紙３!I172),"0",別紙３!I172)</f>
        <v>0</v>
      </c>
    </row>
    <row r="264" spans="1:9" s="9" customFormat="1" ht="15" customHeight="1" x14ac:dyDescent="0.2">
      <c r="A264" s="20">
        <f>別紙３!A173</f>
        <v>46372</v>
      </c>
      <c r="B264" s="21" t="str">
        <f>別紙３!B173</f>
        <v>水</v>
      </c>
      <c r="C264" s="57">
        <f>IF(ISERROR(別紙３!C173),"0",別紙３!C173)</f>
        <v>0</v>
      </c>
      <c r="D264" s="61" t="str">
        <f>IF(ISERROR(別紙３!D173),"0",別紙３!D173)</f>
        <v/>
      </c>
      <c r="E264" s="61" t="str">
        <f>IF(ISERROR(別紙３!E173),"0",別紙３!E173)</f>
        <v/>
      </c>
      <c r="F264" s="67" t="str">
        <f>IF(ISERROR(別紙３!F173),"0",別紙３!F173)</f>
        <v/>
      </c>
      <c r="G264" s="61">
        <f>IF(ISERROR(別紙３!G173),"0",別紙３!G173)</f>
        <v>0</v>
      </c>
      <c r="H264" s="61">
        <f>IF(ISERROR(別紙３!H173),"0",別紙３!H173)</f>
        <v>0</v>
      </c>
      <c r="I264" s="67">
        <f>IF(ISERROR(別紙３!I173),"0",別紙３!I173)</f>
        <v>0</v>
      </c>
    </row>
    <row r="265" spans="1:9" s="9" customFormat="1" ht="15" customHeight="1" x14ac:dyDescent="0.2">
      <c r="A265" s="20">
        <f>別紙３!A174</f>
        <v>46373</v>
      </c>
      <c r="B265" s="21" t="str">
        <f>別紙３!B174</f>
        <v>木</v>
      </c>
      <c r="C265" s="57">
        <f>IF(ISERROR(別紙３!C174),"0",別紙３!C174)</f>
        <v>0</v>
      </c>
      <c r="D265" s="61" t="str">
        <f>IF(ISERROR(別紙３!D174),"0",別紙３!D174)</f>
        <v/>
      </c>
      <c r="E265" s="61" t="str">
        <f>IF(ISERROR(別紙３!E174),"0",別紙３!E174)</f>
        <v/>
      </c>
      <c r="F265" s="67" t="str">
        <f>IF(ISERROR(別紙３!F174),"0",別紙３!F174)</f>
        <v/>
      </c>
      <c r="G265" s="61">
        <f>IF(ISERROR(別紙３!G174),"0",別紙３!G174)</f>
        <v>0</v>
      </c>
      <c r="H265" s="61">
        <f>IF(ISERROR(別紙３!H174),"0",別紙３!H174)</f>
        <v>0</v>
      </c>
      <c r="I265" s="67">
        <f>IF(ISERROR(別紙３!I174),"0",別紙３!I174)</f>
        <v>0</v>
      </c>
    </row>
    <row r="266" spans="1:9" s="9" customFormat="1" ht="15" customHeight="1" x14ac:dyDescent="0.2">
      <c r="A266" s="20">
        <f>別紙３!A175</f>
        <v>46374</v>
      </c>
      <c r="B266" s="21" t="str">
        <f>別紙３!B175</f>
        <v>金</v>
      </c>
      <c r="C266" s="57">
        <f>IF(ISERROR(別紙３!C175),"0",別紙３!C175)</f>
        <v>0</v>
      </c>
      <c r="D266" s="61" t="str">
        <f>IF(ISERROR(別紙３!D175),"0",別紙３!D175)</f>
        <v/>
      </c>
      <c r="E266" s="61" t="str">
        <f>IF(ISERROR(別紙３!E175),"0",別紙３!E175)</f>
        <v/>
      </c>
      <c r="F266" s="67" t="str">
        <f>IF(ISERROR(別紙３!F175),"0",別紙３!F175)</f>
        <v/>
      </c>
      <c r="G266" s="61">
        <f>IF(ISERROR(別紙３!G175),"0",別紙３!G175)</f>
        <v>0</v>
      </c>
      <c r="H266" s="61">
        <f>IF(ISERROR(別紙３!H175),"0",別紙３!H175)</f>
        <v>0</v>
      </c>
      <c r="I266" s="67">
        <f>IF(ISERROR(別紙３!I175),"0",別紙３!I175)</f>
        <v>0</v>
      </c>
    </row>
    <row r="267" spans="1:9" s="9" customFormat="1" ht="15" customHeight="1" x14ac:dyDescent="0.2">
      <c r="A267" s="20">
        <f>別紙３!A176</f>
        <v>46375</v>
      </c>
      <c r="B267" s="21" t="str">
        <f>別紙３!B176</f>
        <v>土</v>
      </c>
      <c r="C267" s="57">
        <f>IF(ISERROR(別紙３!C176),"0",別紙３!C176)</f>
        <v>0</v>
      </c>
      <c r="D267" s="61" t="str">
        <f>IF(ISERROR(別紙３!D176),"0",別紙３!D176)</f>
        <v/>
      </c>
      <c r="E267" s="61" t="str">
        <f>IF(ISERROR(別紙３!E176),"0",別紙３!E176)</f>
        <v/>
      </c>
      <c r="F267" s="67" t="str">
        <f>IF(ISERROR(別紙３!F176),"0",別紙３!F176)</f>
        <v/>
      </c>
      <c r="G267" s="61">
        <f>IF(ISERROR(別紙３!G176),"0",別紙３!G176)</f>
        <v>0</v>
      </c>
      <c r="H267" s="61">
        <f>IF(ISERROR(別紙３!H176),"0",別紙３!H176)</f>
        <v>0</v>
      </c>
      <c r="I267" s="67">
        <f>IF(ISERROR(別紙３!I176),"0",別紙３!I176)</f>
        <v>0</v>
      </c>
    </row>
    <row r="268" spans="1:9" s="9" customFormat="1" ht="15" customHeight="1" x14ac:dyDescent="0.2">
      <c r="A268" s="20">
        <f>別紙３!A177</f>
        <v>46376</v>
      </c>
      <c r="B268" s="21" t="str">
        <f>別紙３!B177</f>
        <v>日</v>
      </c>
      <c r="C268" s="57">
        <f>IF(ISERROR(別紙３!C177),"0",別紙３!C177)</f>
        <v>0</v>
      </c>
      <c r="D268" s="61" t="str">
        <f>IF(ISERROR(別紙３!D177),"0",別紙３!D177)</f>
        <v/>
      </c>
      <c r="E268" s="61" t="str">
        <f>IF(ISERROR(別紙３!E177),"0",別紙３!E177)</f>
        <v/>
      </c>
      <c r="F268" s="67" t="str">
        <f>IF(ISERROR(別紙３!F177),"0",別紙３!F177)</f>
        <v/>
      </c>
      <c r="G268" s="61">
        <f>IF(ISERROR(別紙３!G177),"0",別紙３!G177)</f>
        <v>0</v>
      </c>
      <c r="H268" s="61">
        <f>IF(ISERROR(別紙３!H177),"0",別紙３!H177)</f>
        <v>0</v>
      </c>
      <c r="I268" s="67">
        <f>IF(ISERROR(別紙３!I177),"0",別紙３!I177)</f>
        <v>0</v>
      </c>
    </row>
    <row r="269" spans="1:9" s="9" customFormat="1" ht="15" customHeight="1" x14ac:dyDescent="0.2">
      <c r="A269" s="20">
        <f>別紙３!A178</f>
        <v>46377</v>
      </c>
      <c r="B269" s="21" t="str">
        <f>別紙３!B178</f>
        <v>月</v>
      </c>
      <c r="C269" s="57">
        <f>IF(ISERROR(別紙３!C178),"0",別紙３!C178)</f>
        <v>0</v>
      </c>
      <c r="D269" s="61" t="str">
        <f>IF(ISERROR(別紙３!D178),"0",別紙３!D178)</f>
        <v/>
      </c>
      <c r="E269" s="61" t="str">
        <f>IF(ISERROR(別紙３!E178),"0",別紙３!E178)</f>
        <v/>
      </c>
      <c r="F269" s="67" t="str">
        <f>IF(ISERROR(別紙３!F178),"0",別紙３!F178)</f>
        <v/>
      </c>
      <c r="G269" s="61">
        <f>IF(ISERROR(別紙３!G178),"0",別紙３!G178)</f>
        <v>0</v>
      </c>
      <c r="H269" s="61">
        <f>IF(ISERROR(別紙３!H178),"0",別紙３!H178)</f>
        <v>0</v>
      </c>
      <c r="I269" s="67">
        <f>IF(ISERROR(別紙３!I178),"0",別紙３!I178)</f>
        <v>0</v>
      </c>
    </row>
    <row r="270" spans="1:9" s="9" customFormat="1" ht="15" customHeight="1" x14ac:dyDescent="0.2">
      <c r="A270" s="20">
        <f>別紙３!A179</f>
        <v>46378</v>
      </c>
      <c r="B270" s="21" t="str">
        <f>別紙３!B179</f>
        <v>火</v>
      </c>
      <c r="C270" s="57">
        <f>IF(ISERROR(別紙３!C179),"0",別紙３!C179)</f>
        <v>0</v>
      </c>
      <c r="D270" s="61" t="str">
        <f>IF(ISERROR(別紙３!D179),"0",別紙３!D179)</f>
        <v/>
      </c>
      <c r="E270" s="61" t="str">
        <f>IF(ISERROR(別紙３!E179),"0",別紙３!E179)</f>
        <v/>
      </c>
      <c r="F270" s="67" t="str">
        <f>IF(ISERROR(別紙３!F179),"0",別紙３!F179)</f>
        <v/>
      </c>
      <c r="G270" s="61">
        <f>IF(ISERROR(別紙３!G179),"0",別紙３!G179)</f>
        <v>0</v>
      </c>
      <c r="H270" s="61">
        <f>IF(ISERROR(別紙３!H179),"0",別紙３!H179)</f>
        <v>0</v>
      </c>
      <c r="I270" s="67">
        <f>IF(ISERROR(別紙３!I179),"0",別紙３!I179)</f>
        <v>0</v>
      </c>
    </row>
    <row r="271" spans="1:9" s="9" customFormat="1" ht="15" customHeight="1" x14ac:dyDescent="0.2">
      <c r="A271" s="20">
        <f>別紙３!A180</f>
        <v>46379</v>
      </c>
      <c r="B271" s="21" t="str">
        <f>別紙３!B180</f>
        <v>水</v>
      </c>
      <c r="C271" s="57">
        <f>IF(ISERROR(別紙３!C180),"0",別紙３!C180)</f>
        <v>0</v>
      </c>
      <c r="D271" s="61" t="str">
        <f>IF(ISERROR(別紙３!D180),"0",別紙３!D180)</f>
        <v/>
      </c>
      <c r="E271" s="61" t="str">
        <f>IF(ISERROR(別紙３!E180),"0",別紙３!E180)</f>
        <v/>
      </c>
      <c r="F271" s="67" t="str">
        <f>IF(ISERROR(別紙３!F180),"0",別紙３!F180)</f>
        <v/>
      </c>
      <c r="G271" s="61">
        <f>IF(ISERROR(別紙３!G180),"0",別紙３!G180)</f>
        <v>0</v>
      </c>
      <c r="H271" s="61">
        <f>IF(ISERROR(別紙３!H180),"0",別紙３!H180)</f>
        <v>0</v>
      </c>
      <c r="I271" s="67">
        <f>IF(ISERROR(別紙３!I180),"0",別紙３!I180)</f>
        <v>0</v>
      </c>
    </row>
    <row r="272" spans="1:9" s="9" customFormat="1" ht="15" customHeight="1" x14ac:dyDescent="0.2">
      <c r="A272" s="20">
        <f>別紙３!A181</f>
        <v>46380</v>
      </c>
      <c r="B272" s="21" t="str">
        <f>別紙３!B181</f>
        <v>木</v>
      </c>
      <c r="C272" s="57">
        <f>IF(ISERROR(別紙３!C181),"0",別紙３!C181)</f>
        <v>0</v>
      </c>
      <c r="D272" s="61" t="str">
        <f>IF(ISERROR(別紙３!D181),"0",別紙３!D181)</f>
        <v/>
      </c>
      <c r="E272" s="61" t="str">
        <f>IF(ISERROR(別紙３!E181),"0",別紙３!E181)</f>
        <v/>
      </c>
      <c r="F272" s="67" t="str">
        <f>IF(ISERROR(別紙３!F181),"0",別紙３!F181)</f>
        <v/>
      </c>
      <c r="G272" s="61">
        <f>IF(ISERROR(別紙３!G181),"0",別紙３!G181)</f>
        <v>0</v>
      </c>
      <c r="H272" s="61">
        <f>IF(ISERROR(別紙３!H181),"0",別紙３!H181)</f>
        <v>0</v>
      </c>
      <c r="I272" s="67">
        <f>IF(ISERROR(別紙３!I181),"0",別紙３!I181)</f>
        <v>0</v>
      </c>
    </row>
    <row r="273" spans="1:9" s="9" customFormat="1" ht="15" customHeight="1" x14ac:dyDescent="0.2">
      <c r="A273" s="20">
        <f>別紙３!A182</f>
        <v>46381</v>
      </c>
      <c r="B273" s="21" t="str">
        <f>別紙３!B182</f>
        <v>金</v>
      </c>
      <c r="C273" s="57">
        <f>IF(ISERROR(別紙３!C182),"0",別紙３!C182)</f>
        <v>0</v>
      </c>
      <c r="D273" s="61" t="str">
        <f>IF(ISERROR(別紙３!D182),"0",別紙３!D182)</f>
        <v/>
      </c>
      <c r="E273" s="61" t="str">
        <f>IF(ISERROR(別紙３!E182),"0",別紙３!E182)</f>
        <v/>
      </c>
      <c r="F273" s="67" t="str">
        <f>IF(ISERROR(別紙３!F182),"0",別紙３!F182)</f>
        <v/>
      </c>
      <c r="G273" s="61">
        <f>IF(ISERROR(別紙３!G182),"0",別紙３!G182)</f>
        <v>0</v>
      </c>
      <c r="H273" s="61">
        <f>IF(ISERROR(別紙３!H182),"0",別紙３!H182)</f>
        <v>0</v>
      </c>
      <c r="I273" s="67">
        <f>IF(ISERROR(別紙３!I182),"0",別紙３!I182)</f>
        <v>0</v>
      </c>
    </row>
    <row r="274" spans="1:9" s="9" customFormat="1" ht="15" customHeight="1" x14ac:dyDescent="0.2">
      <c r="A274" s="20">
        <f>別紙３!A183</f>
        <v>46382</v>
      </c>
      <c r="B274" s="21" t="str">
        <f>別紙３!B183</f>
        <v>土</v>
      </c>
      <c r="C274" s="57">
        <f>IF(ISERROR(別紙３!C183),"0",別紙３!C183)</f>
        <v>0</v>
      </c>
      <c r="D274" s="61" t="str">
        <f>IF(ISERROR(別紙３!D183),"0",別紙３!D183)</f>
        <v/>
      </c>
      <c r="E274" s="61" t="str">
        <f>IF(ISERROR(別紙３!E183),"0",別紙３!E183)</f>
        <v/>
      </c>
      <c r="F274" s="67" t="str">
        <f>IF(ISERROR(別紙３!F183),"0",別紙３!F183)</f>
        <v/>
      </c>
      <c r="G274" s="61">
        <f>IF(ISERROR(別紙３!G183),"0",別紙３!G183)</f>
        <v>0</v>
      </c>
      <c r="H274" s="61">
        <f>IF(ISERROR(別紙３!H183),"0",別紙３!H183)</f>
        <v>0</v>
      </c>
      <c r="I274" s="67">
        <f>IF(ISERROR(別紙３!I183),"0",別紙３!I183)</f>
        <v>0</v>
      </c>
    </row>
    <row r="275" spans="1:9" s="9" customFormat="1" ht="15" customHeight="1" x14ac:dyDescent="0.2">
      <c r="A275" s="20">
        <f>別紙３!A184</f>
        <v>46383</v>
      </c>
      <c r="B275" s="21" t="str">
        <f>別紙３!B184</f>
        <v>日</v>
      </c>
      <c r="C275" s="57">
        <f>IF(ISERROR(別紙３!C184),"0",別紙３!C184)</f>
        <v>0</v>
      </c>
      <c r="D275" s="61" t="str">
        <f>IF(ISERROR(別紙３!D184),"0",別紙３!D184)</f>
        <v/>
      </c>
      <c r="E275" s="61" t="str">
        <f>IF(ISERROR(別紙３!E184),"0",別紙３!E184)</f>
        <v/>
      </c>
      <c r="F275" s="67" t="str">
        <f>IF(ISERROR(別紙３!F184),"0",別紙３!F184)</f>
        <v/>
      </c>
      <c r="G275" s="61">
        <f>IF(ISERROR(別紙３!G184),"0",別紙３!G184)</f>
        <v>0</v>
      </c>
      <c r="H275" s="61">
        <f>IF(ISERROR(別紙３!H184),"0",別紙３!H184)</f>
        <v>0</v>
      </c>
      <c r="I275" s="67">
        <f>IF(ISERROR(別紙３!I184),"0",別紙３!I184)</f>
        <v>0</v>
      </c>
    </row>
    <row r="276" spans="1:9" s="9" customFormat="1" ht="15" customHeight="1" x14ac:dyDescent="0.2">
      <c r="A276" s="20">
        <f>別紙３!A185</f>
        <v>46384</v>
      </c>
      <c r="B276" s="21" t="str">
        <f>別紙３!B185</f>
        <v>月</v>
      </c>
      <c r="C276" s="57">
        <f>IF(ISERROR(別紙３!C185),"0",別紙３!C185)</f>
        <v>0</v>
      </c>
      <c r="D276" s="61" t="str">
        <f>IF(ISERROR(別紙３!D185),"0",別紙３!D185)</f>
        <v/>
      </c>
      <c r="E276" s="61" t="str">
        <f>IF(ISERROR(別紙３!E185),"0",別紙３!E185)</f>
        <v/>
      </c>
      <c r="F276" s="67" t="str">
        <f>IF(ISERROR(別紙３!F185),"0",別紙３!F185)</f>
        <v/>
      </c>
      <c r="G276" s="61">
        <f>IF(ISERROR(別紙３!G185),"0",別紙３!G185)</f>
        <v>0</v>
      </c>
      <c r="H276" s="61">
        <f>IF(ISERROR(別紙３!H185),"0",別紙３!H185)</f>
        <v>0</v>
      </c>
      <c r="I276" s="67">
        <f>IF(ISERROR(別紙３!I185),"0",別紙３!I185)</f>
        <v>0</v>
      </c>
    </row>
    <row r="277" spans="1:9" s="9" customFormat="1" ht="15" customHeight="1" x14ac:dyDescent="0.2">
      <c r="A277" s="20">
        <f>別紙３!A186</f>
        <v>46385</v>
      </c>
      <c r="B277" s="21" t="str">
        <f>別紙３!B186</f>
        <v>火</v>
      </c>
      <c r="C277" s="57">
        <f>IF(ISERROR(別紙３!C186),"0",別紙３!C186)</f>
        <v>0</v>
      </c>
      <c r="D277" s="61" t="str">
        <f>IF(ISERROR(別紙３!D186),"0",別紙３!D186)</f>
        <v/>
      </c>
      <c r="E277" s="61" t="str">
        <f>IF(ISERROR(別紙３!E186),"0",別紙３!E186)</f>
        <v/>
      </c>
      <c r="F277" s="67" t="str">
        <f>IF(ISERROR(別紙３!F186),"0",別紙３!F186)</f>
        <v/>
      </c>
      <c r="G277" s="61">
        <f>IF(ISERROR(別紙３!G186),"0",別紙３!G186)</f>
        <v>0</v>
      </c>
      <c r="H277" s="61">
        <f>IF(ISERROR(別紙３!H186),"0",別紙３!H186)</f>
        <v>0</v>
      </c>
      <c r="I277" s="67">
        <f>IF(ISERROR(別紙３!I186),"0",別紙３!I186)</f>
        <v>0</v>
      </c>
    </row>
    <row r="278" spans="1:9" s="9" customFormat="1" ht="15" customHeight="1" x14ac:dyDescent="0.2">
      <c r="A278" s="20">
        <f>別紙３!A187</f>
        <v>46386</v>
      </c>
      <c r="B278" s="21" t="str">
        <f>別紙３!B187</f>
        <v>水</v>
      </c>
      <c r="C278" s="57">
        <f>IF(ISERROR(別紙３!C187),"0",別紙３!C187)</f>
        <v>0</v>
      </c>
      <c r="D278" s="61" t="str">
        <f>IF(ISERROR(別紙３!D187),"0",別紙３!D187)</f>
        <v/>
      </c>
      <c r="E278" s="61" t="str">
        <f>IF(ISERROR(別紙３!E187),"0",別紙３!E187)</f>
        <v/>
      </c>
      <c r="F278" s="67" t="str">
        <f>IF(ISERROR(別紙３!F187),"0",別紙３!F187)</f>
        <v/>
      </c>
      <c r="G278" s="61">
        <f>IF(ISERROR(別紙３!G187),"0",別紙３!G187)</f>
        <v>0</v>
      </c>
      <c r="H278" s="61">
        <f>IF(ISERROR(別紙３!H187),"0",別紙３!H187)</f>
        <v>0</v>
      </c>
      <c r="I278" s="67">
        <f>IF(ISERROR(別紙３!I187),"0",別紙３!I187)</f>
        <v>0</v>
      </c>
    </row>
    <row r="279" spans="1:9" s="9" customFormat="1" ht="15" customHeight="1" x14ac:dyDescent="0.2">
      <c r="A279" s="20">
        <f>別紙３!A188</f>
        <v>46387</v>
      </c>
      <c r="B279" s="21" t="str">
        <f>別紙３!B188</f>
        <v>木</v>
      </c>
      <c r="C279" s="57">
        <f>IF(ISERROR(別紙３!C188),"0",別紙３!C188)</f>
        <v>0</v>
      </c>
      <c r="D279" s="61" t="str">
        <f>IF(ISERROR(別紙３!D188),"0",別紙３!D188)</f>
        <v/>
      </c>
      <c r="E279" s="61" t="str">
        <f>IF(ISERROR(別紙３!E188),"0",別紙３!E188)</f>
        <v/>
      </c>
      <c r="F279" s="67" t="str">
        <f>IF(ISERROR(別紙３!F188),"0",別紙３!F188)</f>
        <v/>
      </c>
      <c r="G279" s="61">
        <f>IF(ISERROR(別紙３!G188),"0",別紙３!G188)</f>
        <v>0</v>
      </c>
      <c r="H279" s="61">
        <f>IF(ISERROR(別紙３!H188),"0",別紙３!H188)</f>
        <v>0</v>
      </c>
      <c r="I279" s="67">
        <f>IF(ISERROR(別紙３!I188),"0",別紙３!I188)</f>
        <v>0</v>
      </c>
    </row>
    <row r="280" spans="1:9" s="9" customFormat="1" ht="15" customHeight="1" x14ac:dyDescent="0.2">
      <c r="A280" s="20">
        <f>別紙３!J158</f>
        <v>46388</v>
      </c>
      <c r="B280" s="21" t="str">
        <f>別紙３!K158</f>
        <v>金</v>
      </c>
      <c r="C280" s="57">
        <f>IF(ISERROR(別紙３!L158),"0",別紙３!L158)</f>
        <v>0</v>
      </c>
      <c r="D280" s="61" t="str">
        <f>IF(ISERROR(別紙３!M158),"0",別紙３!M158)</f>
        <v/>
      </c>
      <c r="E280" s="61" t="str">
        <f>IF(ISERROR(別紙３!N158),"0",別紙３!N158)</f>
        <v/>
      </c>
      <c r="F280" s="67" t="str">
        <f>IF(ISERROR(別紙３!O158),"0",別紙３!O158)</f>
        <v/>
      </c>
      <c r="G280" s="61">
        <f>IF(ISERROR(別紙３!P158),"0",別紙３!P158)</f>
        <v>0</v>
      </c>
      <c r="H280" s="61">
        <f>IF(ISERROR(別紙３!Q158),"0",別紙３!Q158)</f>
        <v>0</v>
      </c>
      <c r="I280" s="67">
        <f>IF(ISERROR(別紙３!R158),"0",別紙３!R158)</f>
        <v>0</v>
      </c>
    </row>
    <row r="281" spans="1:9" s="9" customFormat="1" ht="15" customHeight="1" x14ac:dyDescent="0.2">
      <c r="A281" s="20">
        <f>別紙３!J159</f>
        <v>46389</v>
      </c>
      <c r="B281" s="21" t="str">
        <f>別紙３!K159</f>
        <v>土</v>
      </c>
      <c r="C281" s="57">
        <f>IF(ISERROR(別紙３!L159),"0",別紙３!L159)</f>
        <v>0</v>
      </c>
      <c r="D281" s="61" t="str">
        <f>IF(ISERROR(別紙３!M159),"0",別紙３!M159)</f>
        <v/>
      </c>
      <c r="E281" s="61" t="str">
        <f>IF(ISERROR(別紙３!N159),"0",別紙３!N159)</f>
        <v/>
      </c>
      <c r="F281" s="67" t="str">
        <f>IF(ISERROR(別紙３!O159),"0",別紙３!O159)</f>
        <v/>
      </c>
      <c r="G281" s="61">
        <f>IF(ISERROR(別紙３!P159),"0",別紙３!P159)</f>
        <v>0</v>
      </c>
      <c r="H281" s="61">
        <f>IF(ISERROR(別紙３!Q159),"0",別紙３!Q159)</f>
        <v>0</v>
      </c>
      <c r="I281" s="67">
        <f>IF(ISERROR(別紙３!R159),"0",別紙３!R159)</f>
        <v>0</v>
      </c>
    </row>
    <row r="282" spans="1:9" s="9" customFormat="1" ht="15" customHeight="1" x14ac:dyDescent="0.2">
      <c r="A282" s="20">
        <f>別紙３!J160</f>
        <v>46390</v>
      </c>
      <c r="B282" s="21" t="str">
        <f>別紙３!K160</f>
        <v>日</v>
      </c>
      <c r="C282" s="57">
        <f>IF(ISERROR(別紙３!L160),"0",別紙３!L160)</f>
        <v>0</v>
      </c>
      <c r="D282" s="61" t="str">
        <f>IF(ISERROR(別紙３!M160),"0",別紙３!M160)</f>
        <v/>
      </c>
      <c r="E282" s="61" t="str">
        <f>IF(ISERROR(別紙３!N160),"0",別紙３!N160)</f>
        <v/>
      </c>
      <c r="F282" s="67" t="str">
        <f>IF(ISERROR(別紙３!O160),"0",別紙３!O160)</f>
        <v/>
      </c>
      <c r="G282" s="61">
        <f>IF(ISERROR(別紙３!P160),"0",別紙３!P160)</f>
        <v>0</v>
      </c>
      <c r="H282" s="61">
        <f>IF(ISERROR(別紙３!Q160),"0",別紙３!Q160)</f>
        <v>0</v>
      </c>
      <c r="I282" s="67">
        <f>IF(ISERROR(別紙３!R160),"0",別紙３!R160)</f>
        <v>0</v>
      </c>
    </row>
    <row r="283" spans="1:9" s="9" customFormat="1" ht="15" customHeight="1" x14ac:dyDescent="0.2">
      <c r="A283" s="20">
        <f>別紙３!J161</f>
        <v>46391</v>
      </c>
      <c r="B283" s="21" t="str">
        <f>別紙３!K161</f>
        <v>月</v>
      </c>
      <c r="C283" s="57">
        <f>IF(ISERROR(別紙３!L161),"0",別紙３!L161)</f>
        <v>0</v>
      </c>
      <c r="D283" s="61" t="str">
        <f>IF(ISERROR(別紙３!M161),"0",別紙３!M161)</f>
        <v/>
      </c>
      <c r="E283" s="61" t="str">
        <f>IF(ISERROR(別紙３!N161),"0",別紙３!N161)</f>
        <v/>
      </c>
      <c r="F283" s="67" t="str">
        <f>IF(ISERROR(別紙３!O161),"0",別紙３!O161)</f>
        <v/>
      </c>
      <c r="G283" s="61">
        <f>IF(ISERROR(別紙３!P161),"0",別紙３!P161)</f>
        <v>0</v>
      </c>
      <c r="H283" s="61">
        <f>IF(ISERROR(別紙３!Q161),"0",別紙３!Q161)</f>
        <v>0</v>
      </c>
      <c r="I283" s="67">
        <f>IF(ISERROR(別紙３!R161),"0",別紙３!R161)</f>
        <v>0</v>
      </c>
    </row>
    <row r="284" spans="1:9" s="9" customFormat="1" ht="15" customHeight="1" x14ac:dyDescent="0.2">
      <c r="A284" s="20">
        <f>別紙３!J162</f>
        <v>46392</v>
      </c>
      <c r="B284" s="21" t="str">
        <f>別紙３!K162</f>
        <v>火</v>
      </c>
      <c r="C284" s="57">
        <f>IF(ISERROR(別紙３!L162),"0",別紙３!L162)</f>
        <v>0</v>
      </c>
      <c r="D284" s="61" t="str">
        <f>IF(ISERROR(別紙３!M162),"0",別紙３!M162)</f>
        <v/>
      </c>
      <c r="E284" s="61" t="str">
        <f>IF(ISERROR(別紙３!N162),"0",別紙３!N162)</f>
        <v/>
      </c>
      <c r="F284" s="67" t="str">
        <f>IF(ISERROR(別紙３!O162),"0",別紙３!O162)</f>
        <v/>
      </c>
      <c r="G284" s="61">
        <f>IF(ISERROR(別紙３!P162),"0",別紙３!P162)</f>
        <v>0</v>
      </c>
      <c r="H284" s="61">
        <f>IF(ISERROR(別紙３!Q162),"0",別紙３!Q162)</f>
        <v>0</v>
      </c>
      <c r="I284" s="67">
        <f>IF(ISERROR(別紙３!R162),"0",別紙３!R162)</f>
        <v>0</v>
      </c>
    </row>
    <row r="285" spans="1:9" s="9" customFormat="1" ht="15" customHeight="1" x14ac:dyDescent="0.2">
      <c r="A285" s="20">
        <f>別紙３!J163</f>
        <v>46393</v>
      </c>
      <c r="B285" s="21" t="str">
        <f>別紙３!K163</f>
        <v>水</v>
      </c>
      <c r="C285" s="57">
        <f>IF(ISERROR(別紙３!L163),"0",別紙３!L163)</f>
        <v>0</v>
      </c>
      <c r="D285" s="61" t="str">
        <f>IF(ISERROR(別紙３!M163),"0",別紙３!M163)</f>
        <v/>
      </c>
      <c r="E285" s="61" t="str">
        <f>IF(ISERROR(別紙３!N163),"0",別紙３!N163)</f>
        <v/>
      </c>
      <c r="F285" s="67" t="str">
        <f>IF(ISERROR(別紙３!O163),"0",別紙３!O163)</f>
        <v/>
      </c>
      <c r="G285" s="61">
        <f>IF(ISERROR(別紙３!P163),"0",別紙３!P163)</f>
        <v>0</v>
      </c>
      <c r="H285" s="61">
        <f>IF(ISERROR(別紙３!Q163),"0",別紙３!Q163)</f>
        <v>0</v>
      </c>
      <c r="I285" s="67">
        <f>IF(ISERROR(別紙３!R163),"0",別紙３!R163)</f>
        <v>0</v>
      </c>
    </row>
    <row r="286" spans="1:9" s="9" customFormat="1" ht="15" customHeight="1" x14ac:dyDescent="0.2">
      <c r="A286" s="20">
        <f>別紙３!J164</f>
        <v>46394</v>
      </c>
      <c r="B286" s="21" t="str">
        <f>別紙３!K164</f>
        <v>木</v>
      </c>
      <c r="C286" s="57">
        <f>IF(ISERROR(別紙３!L164),"0",別紙３!L164)</f>
        <v>0</v>
      </c>
      <c r="D286" s="61" t="str">
        <f>IF(ISERROR(別紙３!M164),"0",別紙３!M164)</f>
        <v/>
      </c>
      <c r="E286" s="61" t="str">
        <f>IF(ISERROR(別紙３!N164),"0",別紙３!N164)</f>
        <v/>
      </c>
      <c r="F286" s="67" t="str">
        <f>IF(ISERROR(別紙３!O164),"0",別紙３!O164)</f>
        <v/>
      </c>
      <c r="G286" s="61">
        <f>IF(ISERROR(別紙３!P164),"0",別紙３!P164)</f>
        <v>0</v>
      </c>
      <c r="H286" s="61">
        <f>IF(ISERROR(別紙３!Q164),"0",別紙３!Q164)</f>
        <v>0</v>
      </c>
      <c r="I286" s="67">
        <f>IF(ISERROR(別紙３!R164),"0",別紙３!R164)</f>
        <v>0</v>
      </c>
    </row>
    <row r="287" spans="1:9" s="9" customFormat="1" ht="15" customHeight="1" x14ac:dyDescent="0.2">
      <c r="A287" s="20">
        <f>別紙３!J165</f>
        <v>46395</v>
      </c>
      <c r="B287" s="21" t="str">
        <f>別紙３!K165</f>
        <v>金</v>
      </c>
      <c r="C287" s="57">
        <f>IF(ISERROR(別紙３!L165),"0",別紙３!L165)</f>
        <v>0</v>
      </c>
      <c r="D287" s="61" t="str">
        <f>IF(ISERROR(別紙３!M165),"0",別紙３!M165)</f>
        <v/>
      </c>
      <c r="E287" s="61" t="str">
        <f>IF(ISERROR(別紙３!N165),"0",別紙３!N165)</f>
        <v/>
      </c>
      <c r="F287" s="67" t="str">
        <f>IF(ISERROR(別紙３!O165),"0",別紙３!O165)</f>
        <v/>
      </c>
      <c r="G287" s="61">
        <f>IF(ISERROR(別紙３!P165),"0",別紙３!P165)</f>
        <v>0</v>
      </c>
      <c r="H287" s="61">
        <f>IF(ISERROR(別紙３!Q165),"0",別紙３!Q165)</f>
        <v>0</v>
      </c>
      <c r="I287" s="67">
        <f>IF(ISERROR(別紙３!R165),"0",別紙３!R165)</f>
        <v>0</v>
      </c>
    </row>
    <row r="288" spans="1:9" s="9" customFormat="1" ht="15" customHeight="1" x14ac:dyDescent="0.2">
      <c r="A288" s="20">
        <f>別紙３!J166</f>
        <v>46396</v>
      </c>
      <c r="B288" s="21" t="str">
        <f>別紙３!K166</f>
        <v>土</v>
      </c>
      <c r="C288" s="57">
        <f>IF(ISERROR(別紙３!L166),"0",別紙３!L166)</f>
        <v>0</v>
      </c>
      <c r="D288" s="61" t="str">
        <f>IF(ISERROR(別紙３!M166),"0",別紙３!M166)</f>
        <v/>
      </c>
      <c r="E288" s="61" t="str">
        <f>IF(ISERROR(別紙３!N166),"0",別紙３!N166)</f>
        <v/>
      </c>
      <c r="F288" s="67" t="str">
        <f>IF(ISERROR(別紙３!O166),"0",別紙３!O166)</f>
        <v/>
      </c>
      <c r="G288" s="61">
        <f>IF(ISERROR(別紙３!P166),"0",別紙３!P166)</f>
        <v>0</v>
      </c>
      <c r="H288" s="61">
        <f>IF(ISERROR(別紙３!Q166),"0",別紙３!Q166)</f>
        <v>0</v>
      </c>
      <c r="I288" s="67">
        <f>IF(ISERROR(別紙３!R166),"0",別紙３!R166)</f>
        <v>0</v>
      </c>
    </row>
    <row r="289" spans="1:9" s="9" customFormat="1" ht="15" customHeight="1" x14ac:dyDescent="0.2">
      <c r="A289" s="20">
        <f>別紙３!J167</f>
        <v>46397</v>
      </c>
      <c r="B289" s="21" t="str">
        <f>別紙３!K167</f>
        <v>日</v>
      </c>
      <c r="C289" s="57">
        <f>IF(ISERROR(別紙３!L167),"0",別紙３!L167)</f>
        <v>0</v>
      </c>
      <c r="D289" s="61" t="str">
        <f>IF(ISERROR(別紙３!M167),"0",別紙３!M167)</f>
        <v/>
      </c>
      <c r="E289" s="61" t="str">
        <f>IF(ISERROR(別紙３!N167),"0",別紙３!N167)</f>
        <v/>
      </c>
      <c r="F289" s="67" t="str">
        <f>IF(ISERROR(別紙３!O167),"0",別紙３!O167)</f>
        <v/>
      </c>
      <c r="G289" s="61">
        <f>IF(ISERROR(別紙３!P167),"0",別紙３!P167)</f>
        <v>0</v>
      </c>
      <c r="H289" s="61">
        <f>IF(ISERROR(別紙３!Q167),"0",別紙３!Q167)</f>
        <v>0</v>
      </c>
      <c r="I289" s="67">
        <f>IF(ISERROR(別紙３!R167),"0",別紙３!R167)</f>
        <v>0</v>
      </c>
    </row>
    <row r="290" spans="1:9" s="9" customFormat="1" ht="15" customHeight="1" x14ac:dyDescent="0.2">
      <c r="A290" s="20">
        <f>別紙３!J168</f>
        <v>46398</v>
      </c>
      <c r="B290" s="21" t="str">
        <f>別紙３!K168</f>
        <v>月</v>
      </c>
      <c r="C290" s="57">
        <f>IF(ISERROR(別紙３!L168),"0",別紙３!L168)</f>
        <v>0</v>
      </c>
      <c r="D290" s="61" t="str">
        <f>IF(ISERROR(別紙３!M168),"0",別紙３!M168)</f>
        <v/>
      </c>
      <c r="E290" s="61" t="str">
        <f>IF(ISERROR(別紙３!N168),"0",別紙３!N168)</f>
        <v/>
      </c>
      <c r="F290" s="67" t="str">
        <f>IF(ISERROR(別紙３!O168),"0",別紙３!O168)</f>
        <v/>
      </c>
      <c r="G290" s="61">
        <f>IF(ISERROR(別紙３!P168),"0",別紙３!P168)</f>
        <v>0</v>
      </c>
      <c r="H290" s="61">
        <f>IF(ISERROR(別紙３!Q168),"0",別紙３!Q168)</f>
        <v>0</v>
      </c>
      <c r="I290" s="67">
        <f>IF(ISERROR(別紙３!R168),"0",別紙３!R168)</f>
        <v>0</v>
      </c>
    </row>
    <row r="291" spans="1:9" s="9" customFormat="1" ht="15" customHeight="1" x14ac:dyDescent="0.2">
      <c r="A291" s="20">
        <f>別紙３!J169</f>
        <v>46399</v>
      </c>
      <c r="B291" s="21" t="str">
        <f>別紙３!K169</f>
        <v>火</v>
      </c>
      <c r="C291" s="57">
        <f>IF(ISERROR(別紙３!L169),"0",別紙３!L169)</f>
        <v>0</v>
      </c>
      <c r="D291" s="61" t="str">
        <f>IF(ISERROR(別紙３!M169),"0",別紙３!M169)</f>
        <v/>
      </c>
      <c r="E291" s="61" t="str">
        <f>IF(ISERROR(別紙３!N169),"0",別紙３!N169)</f>
        <v/>
      </c>
      <c r="F291" s="67" t="str">
        <f>IF(ISERROR(別紙３!O169),"0",別紙３!O169)</f>
        <v/>
      </c>
      <c r="G291" s="61">
        <f>IF(ISERROR(別紙３!P169),"0",別紙３!P169)</f>
        <v>0</v>
      </c>
      <c r="H291" s="61">
        <f>IF(ISERROR(別紙３!Q169),"0",別紙３!Q169)</f>
        <v>0</v>
      </c>
      <c r="I291" s="67">
        <f>IF(ISERROR(別紙３!R169),"0",別紙３!R169)</f>
        <v>0</v>
      </c>
    </row>
    <row r="292" spans="1:9" s="9" customFormat="1" ht="15" customHeight="1" x14ac:dyDescent="0.2">
      <c r="A292" s="20">
        <f>別紙３!J170</f>
        <v>46400</v>
      </c>
      <c r="B292" s="21" t="str">
        <f>別紙３!K170</f>
        <v>水</v>
      </c>
      <c r="C292" s="57">
        <f>IF(ISERROR(別紙３!L170),"0",別紙３!L170)</f>
        <v>0</v>
      </c>
      <c r="D292" s="61" t="str">
        <f>IF(ISERROR(別紙３!M170),"0",別紙３!M170)</f>
        <v/>
      </c>
      <c r="E292" s="61" t="str">
        <f>IF(ISERROR(別紙３!N170),"0",別紙３!N170)</f>
        <v/>
      </c>
      <c r="F292" s="67" t="str">
        <f>IF(ISERROR(別紙３!O170),"0",別紙３!O170)</f>
        <v/>
      </c>
      <c r="G292" s="61">
        <f>IF(ISERROR(別紙３!P170),"0",別紙３!P170)</f>
        <v>0</v>
      </c>
      <c r="H292" s="61">
        <f>IF(ISERROR(別紙３!Q170),"0",別紙３!Q170)</f>
        <v>0</v>
      </c>
      <c r="I292" s="67">
        <f>IF(ISERROR(別紙３!R170),"0",別紙３!R170)</f>
        <v>0</v>
      </c>
    </row>
    <row r="293" spans="1:9" s="9" customFormat="1" ht="15" customHeight="1" x14ac:dyDescent="0.2">
      <c r="A293" s="20">
        <f>別紙３!J171</f>
        <v>46401</v>
      </c>
      <c r="B293" s="21" t="str">
        <f>別紙３!K171</f>
        <v>木</v>
      </c>
      <c r="C293" s="57">
        <f>IF(ISERROR(別紙３!L171),"0",別紙３!L171)</f>
        <v>0</v>
      </c>
      <c r="D293" s="61" t="str">
        <f>IF(ISERROR(別紙３!M171),"0",別紙３!M171)</f>
        <v/>
      </c>
      <c r="E293" s="61" t="str">
        <f>IF(ISERROR(別紙３!N171),"0",別紙３!N171)</f>
        <v/>
      </c>
      <c r="F293" s="67" t="str">
        <f>IF(ISERROR(別紙３!O171),"0",別紙３!O171)</f>
        <v/>
      </c>
      <c r="G293" s="61">
        <f>IF(ISERROR(別紙３!P171),"0",別紙３!P171)</f>
        <v>0</v>
      </c>
      <c r="H293" s="61">
        <f>IF(ISERROR(別紙３!Q171),"0",別紙３!Q171)</f>
        <v>0</v>
      </c>
      <c r="I293" s="67">
        <f>IF(ISERROR(別紙３!R171),"0",別紙３!R171)</f>
        <v>0</v>
      </c>
    </row>
    <row r="294" spans="1:9" s="9" customFormat="1" ht="15" customHeight="1" x14ac:dyDescent="0.2">
      <c r="A294" s="20">
        <f>別紙３!J172</f>
        <v>46402</v>
      </c>
      <c r="B294" s="21" t="str">
        <f>別紙３!K172</f>
        <v>金</v>
      </c>
      <c r="C294" s="57">
        <f>IF(ISERROR(別紙３!L172),"0",別紙３!L172)</f>
        <v>0</v>
      </c>
      <c r="D294" s="61" t="str">
        <f>IF(ISERROR(別紙３!M172),"0",別紙３!M172)</f>
        <v/>
      </c>
      <c r="E294" s="61" t="str">
        <f>IF(ISERROR(別紙３!N172),"0",別紙３!N172)</f>
        <v/>
      </c>
      <c r="F294" s="67" t="str">
        <f>IF(ISERROR(別紙３!O172),"0",別紙３!O172)</f>
        <v/>
      </c>
      <c r="G294" s="61">
        <f>IF(ISERROR(別紙３!P172),"0",別紙３!P172)</f>
        <v>0</v>
      </c>
      <c r="H294" s="61">
        <f>IF(ISERROR(別紙３!Q172),"0",別紙３!Q172)</f>
        <v>0</v>
      </c>
      <c r="I294" s="67">
        <f>IF(ISERROR(別紙３!R172),"0",別紙３!R172)</f>
        <v>0</v>
      </c>
    </row>
    <row r="295" spans="1:9" s="9" customFormat="1" ht="15" customHeight="1" x14ac:dyDescent="0.2">
      <c r="A295" s="20">
        <f>別紙３!J173</f>
        <v>46403</v>
      </c>
      <c r="B295" s="21" t="str">
        <f>別紙３!K173</f>
        <v>土</v>
      </c>
      <c r="C295" s="57">
        <f>IF(ISERROR(別紙３!L173),"0",別紙３!L173)</f>
        <v>0</v>
      </c>
      <c r="D295" s="61" t="str">
        <f>IF(ISERROR(別紙３!M173),"0",別紙３!M173)</f>
        <v/>
      </c>
      <c r="E295" s="61" t="str">
        <f>IF(ISERROR(別紙３!N173),"0",別紙３!N173)</f>
        <v/>
      </c>
      <c r="F295" s="67" t="str">
        <f>IF(ISERROR(別紙３!O173),"0",別紙３!O173)</f>
        <v/>
      </c>
      <c r="G295" s="61">
        <f>IF(ISERROR(別紙３!P173),"0",別紙３!P173)</f>
        <v>0</v>
      </c>
      <c r="H295" s="61">
        <f>IF(ISERROR(別紙３!Q173),"0",別紙３!Q173)</f>
        <v>0</v>
      </c>
      <c r="I295" s="67">
        <f>IF(ISERROR(別紙３!R173),"0",別紙３!R173)</f>
        <v>0</v>
      </c>
    </row>
    <row r="296" spans="1:9" s="9" customFormat="1" ht="15" customHeight="1" x14ac:dyDescent="0.2">
      <c r="A296" s="20">
        <f>別紙３!J174</f>
        <v>46404</v>
      </c>
      <c r="B296" s="21" t="str">
        <f>別紙３!K174</f>
        <v>日</v>
      </c>
      <c r="C296" s="57">
        <f>IF(ISERROR(別紙３!L174),"0",別紙３!L174)</f>
        <v>0</v>
      </c>
      <c r="D296" s="61" t="str">
        <f>IF(ISERROR(別紙３!M174),"0",別紙３!M174)</f>
        <v/>
      </c>
      <c r="E296" s="61" t="str">
        <f>IF(ISERROR(別紙３!N174),"0",別紙３!N174)</f>
        <v/>
      </c>
      <c r="F296" s="67" t="str">
        <f>IF(ISERROR(別紙３!O174),"0",別紙３!O174)</f>
        <v/>
      </c>
      <c r="G296" s="61">
        <f>IF(ISERROR(別紙３!P174),"0",別紙３!P174)</f>
        <v>0</v>
      </c>
      <c r="H296" s="61">
        <f>IF(ISERROR(別紙３!Q174),"0",別紙３!Q174)</f>
        <v>0</v>
      </c>
      <c r="I296" s="67">
        <f>IF(ISERROR(別紙３!R174),"0",別紙３!R174)</f>
        <v>0</v>
      </c>
    </row>
    <row r="297" spans="1:9" s="9" customFormat="1" ht="15" customHeight="1" x14ac:dyDescent="0.2">
      <c r="A297" s="20">
        <f>別紙３!J175</f>
        <v>46405</v>
      </c>
      <c r="B297" s="21" t="str">
        <f>別紙３!K175</f>
        <v>月</v>
      </c>
      <c r="C297" s="57">
        <f>IF(ISERROR(別紙３!L175),"0",別紙３!L175)</f>
        <v>0</v>
      </c>
      <c r="D297" s="61" t="str">
        <f>IF(ISERROR(別紙３!M175),"0",別紙３!M175)</f>
        <v/>
      </c>
      <c r="E297" s="61" t="str">
        <f>IF(ISERROR(別紙３!N175),"0",別紙３!N175)</f>
        <v/>
      </c>
      <c r="F297" s="67" t="str">
        <f>IF(ISERROR(別紙３!O175),"0",別紙３!O175)</f>
        <v/>
      </c>
      <c r="G297" s="61">
        <f>IF(ISERROR(別紙３!P175),"0",別紙３!P175)</f>
        <v>0</v>
      </c>
      <c r="H297" s="61">
        <f>IF(ISERROR(別紙３!Q175),"0",別紙３!Q175)</f>
        <v>0</v>
      </c>
      <c r="I297" s="67">
        <f>IF(ISERROR(別紙３!R175),"0",別紙３!R175)</f>
        <v>0</v>
      </c>
    </row>
    <row r="298" spans="1:9" s="9" customFormat="1" ht="15" customHeight="1" x14ac:dyDescent="0.2">
      <c r="A298" s="20">
        <f>別紙３!J176</f>
        <v>46406</v>
      </c>
      <c r="B298" s="21" t="str">
        <f>別紙３!K176</f>
        <v>火</v>
      </c>
      <c r="C298" s="57">
        <f>IF(ISERROR(別紙３!L176),"0",別紙３!L176)</f>
        <v>0</v>
      </c>
      <c r="D298" s="61" t="str">
        <f>IF(ISERROR(別紙３!M176),"0",別紙３!M176)</f>
        <v/>
      </c>
      <c r="E298" s="61" t="str">
        <f>IF(ISERROR(別紙３!N176),"0",別紙３!N176)</f>
        <v/>
      </c>
      <c r="F298" s="67" t="str">
        <f>IF(ISERROR(別紙３!O176),"0",別紙３!O176)</f>
        <v/>
      </c>
      <c r="G298" s="61">
        <f>IF(ISERROR(別紙３!P176),"0",別紙３!P176)</f>
        <v>0</v>
      </c>
      <c r="H298" s="61">
        <f>IF(ISERROR(別紙３!Q176),"0",別紙３!Q176)</f>
        <v>0</v>
      </c>
      <c r="I298" s="67">
        <f>IF(ISERROR(別紙３!R176),"0",別紙３!R176)</f>
        <v>0</v>
      </c>
    </row>
    <row r="299" spans="1:9" s="9" customFormat="1" ht="15" customHeight="1" x14ac:dyDescent="0.2">
      <c r="A299" s="20">
        <f>別紙３!J177</f>
        <v>46407</v>
      </c>
      <c r="B299" s="21" t="str">
        <f>別紙３!K177</f>
        <v>水</v>
      </c>
      <c r="C299" s="57">
        <f>IF(ISERROR(別紙３!L177),"0",別紙３!L177)</f>
        <v>0</v>
      </c>
      <c r="D299" s="61" t="str">
        <f>IF(ISERROR(別紙３!M177),"0",別紙３!M177)</f>
        <v/>
      </c>
      <c r="E299" s="61" t="str">
        <f>IF(ISERROR(別紙３!N177),"0",別紙３!N177)</f>
        <v/>
      </c>
      <c r="F299" s="67" t="str">
        <f>IF(ISERROR(別紙３!O177),"0",別紙３!O177)</f>
        <v/>
      </c>
      <c r="G299" s="61">
        <f>IF(ISERROR(別紙３!P177),"0",別紙３!P177)</f>
        <v>0</v>
      </c>
      <c r="H299" s="61">
        <f>IF(ISERROR(別紙３!Q177),"0",別紙３!Q177)</f>
        <v>0</v>
      </c>
      <c r="I299" s="67">
        <f>IF(ISERROR(別紙３!R177),"0",別紙３!R177)</f>
        <v>0</v>
      </c>
    </row>
    <row r="300" spans="1:9" s="9" customFormat="1" ht="15" customHeight="1" x14ac:dyDescent="0.2">
      <c r="A300" s="20">
        <f>別紙３!J178</f>
        <v>46408</v>
      </c>
      <c r="B300" s="21" t="str">
        <f>別紙３!K178</f>
        <v>木</v>
      </c>
      <c r="C300" s="57">
        <f>IF(ISERROR(別紙３!L178),"0",別紙３!L178)</f>
        <v>0</v>
      </c>
      <c r="D300" s="61" t="str">
        <f>IF(ISERROR(別紙３!M178),"0",別紙３!M178)</f>
        <v/>
      </c>
      <c r="E300" s="61" t="str">
        <f>IF(ISERROR(別紙３!N178),"0",別紙３!N178)</f>
        <v/>
      </c>
      <c r="F300" s="67" t="str">
        <f>IF(ISERROR(別紙３!O178),"0",別紙３!O178)</f>
        <v/>
      </c>
      <c r="G300" s="61">
        <f>IF(ISERROR(別紙３!P178),"0",別紙３!P178)</f>
        <v>0</v>
      </c>
      <c r="H300" s="61">
        <f>IF(ISERROR(別紙３!Q178),"0",別紙３!Q178)</f>
        <v>0</v>
      </c>
      <c r="I300" s="67">
        <f>IF(ISERROR(別紙３!R178),"0",別紙３!R178)</f>
        <v>0</v>
      </c>
    </row>
    <row r="301" spans="1:9" s="9" customFormat="1" ht="15" customHeight="1" x14ac:dyDescent="0.2">
      <c r="A301" s="20">
        <f>別紙３!J179</f>
        <v>46409</v>
      </c>
      <c r="B301" s="21" t="str">
        <f>別紙３!K179</f>
        <v>金</v>
      </c>
      <c r="C301" s="57">
        <f>IF(ISERROR(別紙３!L179),"0",別紙３!L179)</f>
        <v>0</v>
      </c>
      <c r="D301" s="61" t="str">
        <f>IF(ISERROR(別紙３!M179),"0",別紙３!M179)</f>
        <v/>
      </c>
      <c r="E301" s="61" t="str">
        <f>IF(ISERROR(別紙３!N179),"0",別紙３!N179)</f>
        <v/>
      </c>
      <c r="F301" s="67" t="str">
        <f>IF(ISERROR(別紙３!O179),"0",別紙３!O179)</f>
        <v/>
      </c>
      <c r="G301" s="61">
        <f>IF(ISERROR(別紙３!P179),"0",別紙３!P179)</f>
        <v>0</v>
      </c>
      <c r="H301" s="61">
        <f>IF(ISERROR(別紙３!Q179),"0",別紙３!Q179)</f>
        <v>0</v>
      </c>
      <c r="I301" s="67">
        <f>IF(ISERROR(別紙３!R179),"0",別紙３!R179)</f>
        <v>0</v>
      </c>
    </row>
    <row r="302" spans="1:9" s="9" customFormat="1" ht="15" customHeight="1" x14ac:dyDescent="0.2">
      <c r="A302" s="20">
        <f>別紙３!J180</f>
        <v>46410</v>
      </c>
      <c r="B302" s="21" t="str">
        <f>別紙３!K180</f>
        <v>土</v>
      </c>
      <c r="C302" s="57">
        <f>IF(ISERROR(別紙３!L180),"0",別紙３!L180)</f>
        <v>0</v>
      </c>
      <c r="D302" s="61" t="str">
        <f>IF(ISERROR(別紙３!M180),"0",別紙３!M180)</f>
        <v/>
      </c>
      <c r="E302" s="61" t="str">
        <f>IF(ISERROR(別紙３!N180),"0",別紙３!N180)</f>
        <v/>
      </c>
      <c r="F302" s="67" t="str">
        <f>IF(ISERROR(別紙３!O180),"0",別紙３!O180)</f>
        <v/>
      </c>
      <c r="G302" s="61">
        <f>IF(ISERROR(別紙３!P180),"0",別紙３!P180)</f>
        <v>0</v>
      </c>
      <c r="H302" s="61">
        <f>IF(ISERROR(別紙３!Q180),"0",別紙３!Q180)</f>
        <v>0</v>
      </c>
      <c r="I302" s="67">
        <f>IF(ISERROR(別紙３!R180),"0",別紙３!R180)</f>
        <v>0</v>
      </c>
    </row>
    <row r="303" spans="1:9" s="9" customFormat="1" ht="15" customHeight="1" x14ac:dyDescent="0.2">
      <c r="A303" s="20">
        <f>別紙３!J181</f>
        <v>46411</v>
      </c>
      <c r="B303" s="21" t="str">
        <f>別紙３!K181</f>
        <v>日</v>
      </c>
      <c r="C303" s="57">
        <f>IF(ISERROR(別紙３!L181),"0",別紙３!L181)</f>
        <v>0</v>
      </c>
      <c r="D303" s="61" t="str">
        <f>IF(ISERROR(別紙３!M181),"0",別紙３!M181)</f>
        <v/>
      </c>
      <c r="E303" s="61" t="str">
        <f>IF(ISERROR(別紙３!N181),"0",別紙３!N181)</f>
        <v/>
      </c>
      <c r="F303" s="67" t="str">
        <f>IF(ISERROR(別紙３!O181),"0",別紙３!O181)</f>
        <v/>
      </c>
      <c r="G303" s="61">
        <f>IF(ISERROR(別紙３!P181),"0",別紙３!P181)</f>
        <v>0</v>
      </c>
      <c r="H303" s="61">
        <f>IF(ISERROR(別紙３!Q181),"0",別紙３!Q181)</f>
        <v>0</v>
      </c>
      <c r="I303" s="67">
        <f>IF(ISERROR(別紙３!R181),"0",別紙３!R181)</f>
        <v>0</v>
      </c>
    </row>
    <row r="304" spans="1:9" s="9" customFormat="1" ht="15" customHeight="1" x14ac:dyDescent="0.2">
      <c r="A304" s="20">
        <f>別紙３!J182</f>
        <v>46412</v>
      </c>
      <c r="B304" s="21" t="str">
        <f>別紙３!K182</f>
        <v>月</v>
      </c>
      <c r="C304" s="57">
        <f>IF(ISERROR(別紙３!L182),"0",別紙３!L182)</f>
        <v>0</v>
      </c>
      <c r="D304" s="61" t="str">
        <f>IF(ISERROR(別紙３!M182),"0",別紙３!M182)</f>
        <v/>
      </c>
      <c r="E304" s="61" t="str">
        <f>IF(ISERROR(別紙３!N182),"0",別紙３!N182)</f>
        <v/>
      </c>
      <c r="F304" s="67" t="str">
        <f>IF(ISERROR(別紙３!O182),"0",別紙３!O182)</f>
        <v/>
      </c>
      <c r="G304" s="61">
        <f>IF(ISERROR(別紙３!P182),"0",別紙３!P182)</f>
        <v>0</v>
      </c>
      <c r="H304" s="61">
        <f>IF(ISERROR(別紙３!Q182),"0",別紙３!Q182)</f>
        <v>0</v>
      </c>
      <c r="I304" s="67">
        <f>IF(ISERROR(別紙３!R182),"0",別紙３!R182)</f>
        <v>0</v>
      </c>
    </row>
    <row r="305" spans="1:9" s="9" customFormat="1" ht="15" customHeight="1" x14ac:dyDescent="0.2">
      <c r="A305" s="20">
        <f>別紙３!J183</f>
        <v>46413</v>
      </c>
      <c r="B305" s="21" t="str">
        <f>別紙３!K183</f>
        <v>火</v>
      </c>
      <c r="C305" s="57">
        <f>IF(ISERROR(別紙３!L183),"0",別紙３!L183)</f>
        <v>0</v>
      </c>
      <c r="D305" s="61" t="str">
        <f>IF(ISERROR(別紙３!M183),"0",別紙３!M183)</f>
        <v/>
      </c>
      <c r="E305" s="61" t="str">
        <f>IF(ISERROR(別紙３!N183),"0",別紙３!N183)</f>
        <v/>
      </c>
      <c r="F305" s="67" t="str">
        <f>IF(ISERROR(別紙３!O183),"0",別紙３!O183)</f>
        <v/>
      </c>
      <c r="G305" s="61">
        <f>IF(ISERROR(別紙３!P183),"0",別紙３!P183)</f>
        <v>0</v>
      </c>
      <c r="H305" s="61">
        <f>IF(ISERROR(別紙３!Q183),"0",別紙３!Q183)</f>
        <v>0</v>
      </c>
      <c r="I305" s="67">
        <f>IF(ISERROR(別紙３!R183),"0",別紙３!R183)</f>
        <v>0</v>
      </c>
    </row>
    <row r="306" spans="1:9" s="9" customFormat="1" ht="15" customHeight="1" x14ac:dyDescent="0.2">
      <c r="A306" s="20">
        <f>別紙３!J184</f>
        <v>46414</v>
      </c>
      <c r="B306" s="21" t="str">
        <f>別紙３!K184</f>
        <v>水</v>
      </c>
      <c r="C306" s="57">
        <f>IF(ISERROR(別紙３!L184),"0",別紙３!L184)</f>
        <v>0</v>
      </c>
      <c r="D306" s="61" t="str">
        <f>IF(ISERROR(別紙３!M184),"0",別紙３!M184)</f>
        <v/>
      </c>
      <c r="E306" s="61" t="str">
        <f>IF(ISERROR(別紙３!N184),"0",別紙３!N184)</f>
        <v/>
      </c>
      <c r="F306" s="67" t="str">
        <f>IF(ISERROR(別紙３!O184),"0",別紙３!O184)</f>
        <v/>
      </c>
      <c r="G306" s="61">
        <f>IF(ISERROR(別紙３!P184),"0",別紙３!P184)</f>
        <v>0</v>
      </c>
      <c r="H306" s="61">
        <f>IF(ISERROR(別紙３!Q184),"0",別紙３!Q184)</f>
        <v>0</v>
      </c>
      <c r="I306" s="67">
        <f>IF(ISERROR(別紙３!R184),"0",別紙３!R184)</f>
        <v>0</v>
      </c>
    </row>
    <row r="307" spans="1:9" s="9" customFormat="1" ht="15" customHeight="1" x14ac:dyDescent="0.2">
      <c r="A307" s="20">
        <f>別紙３!J185</f>
        <v>46415</v>
      </c>
      <c r="B307" s="21" t="str">
        <f>別紙３!K185</f>
        <v>木</v>
      </c>
      <c r="C307" s="57">
        <f>IF(ISERROR(別紙３!L185),"0",別紙３!L185)</f>
        <v>0</v>
      </c>
      <c r="D307" s="61" t="str">
        <f>IF(ISERROR(別紙３!M185),"0",別紙３!M185)</f>
        <v/>
      </c>
      <c r="E307" s="61" t="str">
        <f>IF(ISERROR(別紙３!N185),"0",別紙３!N185)</f>
        <v/>
      </c>
      <c r="F307" s="67" t="str">
        <f>IF(ISERROR(別紙３!O185),"0",別紙３!O185)</f>
        <v/>
      </c>
      <c r="G307" s="61">
        <f>IF(ISERROR(別紙３!P185),"0",別紙３!P185)</f>
        <v>0</v>
      </c>
      <c r="H307" s="61">
        <f>IF(ISERROR(別紙３!Q185),"0",別紙３!Q185)</f>
        <v>0</v>
      </c>
      <c r="I307" s="67">
        <f>IF(ISERROR(別紙３!R185),"0",別紙３!R185)</f>
        <v>0</v>
      </c>
    </row>
    <row r="308" spans="1:9" s="9" customFormat="1" ht="15" customHeight="1" x14ac:dyDescent="0.2">
      <c r="A308" s="20">
        <f>別紙３!J186</f>
        <v>46416</v>
      </c>
      <c r="B308" s="21" t="str">
        <f>別紙３!K186</f>
        <v>金</v>
      </c>
      <c r="C308" s="57">
        <f>IF(ISERROR(別紙３!L186),"0",別紙３!L186)</f>
        <v>0</v>
      </c>
      <c r="D308" s="61" t="str">
        <f>IF(ISERROR(別紙３!M186),"0",別紙３!M186)</f>
        <v/>
      </c>
      <c r="E308" s="61" t="str">
        <f>IF(ISERROR(別紙３!N186),"0",別紙３!N186)</f>
        <v/>
      </c>
      <c r="F308" s="67" t="str">
        <f>IF(ISERROR(別紙３!O186),"0",別紙３!O186)</f>
        <v/>
      </c>
      <c r="G308" s="61">
        <f>IF(ISERROR(別紙３!P186),"0",別紙３!P186)</f>
        <v>0</v>
      </c>
      <c r="H308" s="61">
        <f>IF(ISERROR(別紙３!Q186),"0",別紙３!Q186)</f>
        <v>0</v>
      </c>
      <c r="I308" s="67">
        <f>IF(ISERROR(別紙３!R186),"0",別紙３!R186)</f>
        <v>0</v>
      </c>
    </row>
    <row r="309" spans="1:9" s="9" customFormat="1" ht="15" customHeight="1" x14ac:dyDescent="0.2">
      <c r="A309" s="20">
        <f>別紙３!J187</f>
        <v>46417</v>
      </c>
      <c r="B309" s="21" t="str">
        <f>別紙３!K187</f>
        <v>土</v>
      </c>
      <c r="C309" s="57">
        <f>IF(ISERROR(別紙３!L187),"0",別紙３!L187)</f>
        <v>0</v>
      </c>
      <c r="D309" s="61" t="str">
        <f>IF(ISERROR(別紙３!M187),"0",別紙３!M187)</f>
        <v/>
      </c>
      <c r="E309" s="61" t="str">
        <f>IF(ISERROR(別紙３!N187),"0",別紙３!N187)</f>
        <v/>
      </c>
      <c r="F309" s="67" t="str">
        <f>IF(ISERROR(別紙３!O187),"0",別紙３!O187)</f>
        <v/>
      </c>
      <c r="G309" s="61">
        <f>IF(ISERROR(別紙３!P187),"0",別紙３!P187)</f>
        <v>0</v>
      </c>
      <c r="H309" s="61">
        <f>IF(ISERROR(別紙３!Q187),"0",別紙３!Q187)</f>
        <v>0</v>
      </c>
      <c r="I309" s="67">
        <f>IF(ISERROR(別紙３!R187),"0",別紙３!R187)</f>
        <v>0</v>
      </c>
    </row>
    <row r="310" spans="1:9" s="9" customFormat="1" ht="15" customHeight="1" x14ac:dyDescent="0.2">
      <c r="A310" s="20">
        <f>別紙３!J188</f>
        <v>46418</v>
      </c>
      <c r="B310" s="21" t="str">
        <f>別紙３!K188</f>
        <v>日</v>
      </c>
      <c r="C310" s="57">
        <f>IF(ISERROR(別紙３!L188),"0",別紙３!L188)</f>
        <v>0</v>
      </c>
      <c r="D310" s="61" t="str">
        <f>IF(ISERROR(別紙３!M188),"0",別紙３!M188)</f>
        <v/>
      </c>
      <c r="E310" s="61" t="str">
        <f>IF(ISERROR(別紙３!N188),"0",別紙３!N188)</f>
        <v/>
      </c>
      <c r="F310" s="67" t="str">
        <f>IF(ISERROR(別紙３!O188),"0",別紙３!O188)</f>
        <v/>
      </c>
      <c r="G310" s="61">
        <f>IF(ISERROR(別紙３!P188),"0",別紙３!P188)</f>
        <v>0</v>
      </c>
      <c r="H310" s="61">
        <f>IF(ISERROR(別紙３!Q188),"0",別紙３!Q188)</f>
        <v>0</v>
      </c>
      <c r="I310" s="67">
        <f>IF(ISERROR(別紙３!R188),"0",別紙３!R188)</f>
        <v>0</v>
      </c>
    </row>
    <row r="311" spans="1:9" s="9" customFormat="1" ht="15" customHeight="1" x14ac:dyDescent="0.2">
      <c r="A311" s="20">
        <f>別紙３!A196</f>
        <v>46419</v>
      </c>
      <c r="B311" s="21" t="str">
        <f>別紙３!B196</f>
        <v>月</v>
      </c>
      <c r="C311" s="57">
        <f>IF(ISERROR(別紙３!C196),"0",別紙３!C196)</f>
        <v>0</v>
      </c>
      <c r="D311" s="61" t="str">
        <f>IF(ISERROR(別紙３!D196),"0",別紙３!D196)</f>
        <v/>
      </c>
      <c r="E311" s="61" t="str">
        <f>IF(ISERROR(別紙３!E196),"0",別紙３!E196)</f>
        <v/>
      </c>
      <c r="F311" s="67" t="str">
        <f>IF(ISERROR(別紙３!F196),"0",別紙３!F196)</f>
        <v/>
      </c>
      <c r="G311" s="61">
        <f>IF(ISERROR(別紙３!G196),"0",別紙３!G196)</f>
        <v>0</v>
      </c>
      <c r="H311" s="61">
        <f>IF(ISERROR(別紙３!H196),"0",別紙３!H196)</f>
        <v>0</v>
      </c>
      <c r="I311" s="67">
        <f>IF(ISERROR(別紙３!I196),"0",別紙３!I196)</f>
        <v>0</v>
      </c>
    </row>
    <row r="312" spans="1:9" s="9" customFormat="1" ht="15" customHeight="1" x14ac:dyDescent="0.2">
      <c r="A312" s="20">
        <f>別紙３!A197</f>
        <v>46420</v>
      </c>
      <c r="B312" s="21" t="str">
        <f>別紙３!B197</f>
        <v>火</v>
      </c>
      <c r="C312" s="57">
        <f>IF(ISERROR(別紙３!C197),"0",別紙３!C197)</f>
        <v>0</v>
      </c>
      <c r="D312" s="61" t="str">
        <f>IF(ISERROR(別紙３!D197),"0",別紙３!D197)</f>
        <v/>
      </c>
      <c r="E312" s="61" t="str">
        <f>IF(ISERROR(別紙３!E197),"0",別紙３!E197)</f>
        <v/>
      </c>
      <c r="F312" s="67" t="str">
        <f>IF(ISERROR(別紙３!F197),"0",別紙３!F197)</f>
        <v/>
      </c>
      <c r="G312" s="61">
        <f>IF(ISERROR(別紙３!G197),"0",別紙３!G197)</f>
        <v>0</v>
      </c>
      <c r="H312" s="61">
        <f>IF(ISERROR(別紙３!H197),"0",別紙３!H197)</f>
        <v>0</v>
      </c>
      <c r="I312" s="67">
        <f>IF(ISERROR(別紙３!I197),"0",別紙３!I197)</f>
        <v>0</v>
      </c>
    </row>
    <row r="313" spans="1:9" s="9" customFormat="1" ht="15" customHeight="1" x14ac:dyDescent="0.2">
      <c r="A313" s="20">
        <f>別紙３!A198</f>
        <v>46421</v>
      </c>
      <c r="B313" s="21" t="str">
        <f>別紙３!B198</f>
        <v>水</v>
      </c>
      <c r="C313" s="57">
        <f>IF(ISERROR(別紙３!C198),"0",別紙３!C198)</f>
        <v>0</v>
      </c>
      <c r="D313" s="61" t="str">
        <f>IF(ISERROR(別紙３!D198),"0",別紙３!D198)</f>
        <v/>
      </c>
      <c r="E313" s="61" t="str">
        <f>IF(ISERROR(別紙３!E198),"0",別紙３!E198)</f>
        <v/>
      </c>
      <c r="F313" s="67" t="str">
        <f>IF(ISERROR(別紙３!F198),"0",別紙３!F198)</f>
        <v/>
      </c>
      <c r="G313" s="61">
        <f>IF(ISERROR(別紙３!G198),"0",別紙３!G198)</f>
        <v>0</v>
      </c>
      <c r="H313" s="61">
        <f>IF(ISERROR(別紙３!H198),"0",別紙３!H198)</f>
        <v>0</v>
      </c>
      <c r="I313" s="67">
        <f>IF(ISERROR(別紙３!I198),"0",別紙３!I198)</f>
        <v>0</v>
      </c>
    </row>
    <row r="314" spans="1:9" s="9" customFormat="1" ht="15" customHeight="1" x14ac:dyDescent="0.2">
      <c r="A314" s="20">
        <f>別紙３!A199</f>
        <v>46422</v>
      </c>
      <c r="B314" s="21" t="str">
        <f>別紙３!B199</f>
        <v>木</v>
      </c>
      <c r="C314" s="57">
        <f>IF(ISERROR(別紙３!C199),"0",別紙３!C199)</f>
        <v>0</v>
      </c>
      <c r="D314" s="61" t="str">
        <f>IF(ISERROR(別紙３!D199),"0",別紙３!D199)</f>
        <v/>
      </c>
      <c r="E314" s="61" t="str">
        <f>IF(ISERROR(別紙３!E199),"0",別紙３!E199)</f>
        <v/>
      </c>
      <c r="F314" s="67" t="str">
        <f>IF(ISERROR(別紙３!F199),"0",別紙３!F199)</f>
        <v/>
      </c>
      <c r="G314" s="61">
        <f>IF(ISERROR(別紙３!G199),"0",別紙３!G199)</f>
        <v>0</v>
      </c>
      <c r="H314" s="61">
        <f>IF(ISERROR(別紙３!H199),"0",別紙３!H199)</f>
        <v>0</v>
      </c>
      <c r="I314" s="67">
        <f>IF(ISERROR(別紙３!I199),"0",別紙３!I199)</f>
        <v>0</v>
      </c>
    </row>
    <row r="315" spans="1:9" s="9" customFormat="1" ht="15" customHeight="1" x14ac:dyDescent="0.2">
      <c r="A315" s="20">
        <f>別紙３!A200</f>
        <v>46423</v>
      </c>
      <c r="B315" s="21" t="str">
        <f>別紙３!B200</f>
        <v>金</v>
      </c>
      <c r="C315" s="57">
        <f>IF(ISERROR(別紙３!C200),"0",別紙３!C200)</f>
        <v>0</v>
      </c>
      <c r="D315" s="61" t="str">
        <f>IF(ISERROR(別紙３!D200),"0",別紙３!D200)</f>
        <v/>
      </c>
      <c r="E315" s="61" t="str">
        <f>IF(ISERROR(別紙３!E200),"0",別紙３!E200)</f>
        <v/>
      </c>
      <c r="F315" s="67" t="str">
        <f>IF(ISERROR(別紙３!F200),"0",別紙３!F200)</f>
        <v/>
      </c>
      <c r="G315" s="61">
        <f>IF(ISERROR(別紙３!G200),"0",別紙３!G200)</f>
        <v>0</v>
      </c>
      <c r="H315" s="61">
        <f>IF(ISERROR(別紙３!H200),"0",別紙３!H200)</f>
        <v>0</v>
      </c>
      <c r="I315" s="67">
        <f>IF(ISERROR(別紙３!I200),"0",別紙３!I200)</f>
        <v>0</v>
      </c>
    </row>
    <row r="316" spans="1:9" s="9" customFormat="1" ht="15" customHeight="1" x14ac:dyDescent="0.2">
      <c r="A316" s="20">
        <f>別紙３!A201</f>
        <v>46424</v>
      </c>
      <c r="B316" s="21" t="str">
        <f>別紙３!B201</f>
        <v>土</v>
      </c>
      <c r="C316" s="57">
        <f>IF(ISERROR(別紙３!C201),"0",別紙３!C201)</f>
        <v>0</v>
      </c>
      <c r="D316" s="61" t="str">
        <f>IF(ISERROR(別紙３!D201),"0",別紙３!D201)</f>
        <v/>
      </c>
      <c r="E316" s="61" t="str">
        <f>IF(ISERROR(別紙３!E201),"0",別紙３!E201)</f>
        <v/>
      </c>
      <c r="F316" s="67" t="str">
        <f>IF(ISERROR(別紙３!F201),"0",別紙３!F201)</f>
        <v/>
      </c>
      <c r="G316" s="61">
        <f>IF(ISERROR(別紙３!G201),"0",別紙３!G201)</f>
        <v>0</v>
      </c>
      <c r="H316" s="61">
        <f>IF(ISERROR(別紙３!H201),"0",別紙３!H201)</f>
        <v>0</v>
      </c>
      <c r="I316" s="67">
        <f>IF(ISERROR(別紙３!I201),"0",別紙３!I201)</f>
        <v>0</v>
      </c>
    </row>
    <row r="317" spans="1:9" s="9" customFormat="1" ht="15" customHeight="1" x14ac:dyDescent="0.2">
      <c r="A317" s="20">
        <f>別紙３!A202</f>
        <v>46425</v>
      </c>
      <c r="B317" s="21" t="str">
        <f>別紙３!B202</f>
        <v>日</v>
      </c>
      <c r="C317" s="57">
        <f>IF(ISERROR(別紙３!C202),"0",別紙３!C202)</f>
        <v>0</v>
      </c>
      <c r="D317" s="61" t="str">
        <f>IF(ISERROR(別紙３!D202),"0",別紙３!D202)</f>
        <v/>
      </c>
      <c r="E317" s="61" t="str">
        <f>IF(ISERROR(別紙３!E202),"0",別紙３!E202)</f>
        <v/>
      </c>
      <c r="F317" s="67" t="str">
        <f>IF(ISERROR(別紙３!F202),"0",別紙３!F202)</f>
        <v/>
      </c>
      <c r="G317" s="61">
        <f>IF(ISERROR(別紙３!G202),"0",別紙３!G202)</f>
        <v>0</v>
      </c>
      <c r="H317" s="61">
        <f>IF(ISERROR(別紙３!H202),"0",別紙３!H202)</f>
        <v>0</v>
      </c>
      <c r="I317" s="67">
        <f>IF(ISERROR(別紙３!I202),"0",別紙３!I202)</f>
        <v>0</v>
      </c>
    </row>
    <row r="318" spans="1:9" s="9" customFormat="1" ht="15" customHeight="1" x14ac:dyDescent="0.2">
      <c r="A318" s="20">
        <f>別紙３!A203</f>
        <v>46426</v>
      </c>
      <c r="B318" s="21" t="str">
        <f>別紙３!B203</f>
        <v>月</v>
      </c>
      <c r="C318" s="57">
        <f>IF(ISERROR(別紙３!C203),"0",別紙３!C203)</f>
        <v>0</v>
      </c>
      <c r="D318" s="61" t="str">
        <f>IF(ISERROR(別紙３!D203),"0",別紙３!D203)</f>
        <v/>
      </c>
      <c r="E318" s="61" t="str">
        <f>IF(ISERROR(別紙３!E203),"0",別紙３!E203)</f>
        <v/>
      </c>
      <c r="F318" s="67" t="str">
        <f>IF(ISERROR(別紙３!F203),"0",別紙３!F203)</f>
        <v/>
      </c>
      <c r="G318" s="61">
        <f>IF(ISERROR(別紙３!G203),"0",別紙３!G203)</f>
        <v>0</v>
      </c>
      <c r="H318" s="61">
        <f>IF(ISERROR(別紙３!H203),"0",別紙３!H203)</f>
        <v>0</v>
      </c>
      <c r="I318" s="67">
        <f>IF(ISERROR(別紙３!I203),"0",別紙３!I203)</f>
        <v>0</v>
      </c>
    </row>
    <row r="319" spans="1:9" s="9" customFormat="1" ht="15" customHeight="1" x14ac:dyDescent="0.2">
      <c r="A319" s="20">
        <f>別紙３!A204</f>
        <v>46427</v>
      </c>
      <c r="B319" s="21" t="str">
        <f>別紙３!B204</f>
        <v>火</v>
      </c>
      <c r="C319" s="57">
        <f>IF(ISERROR(別紙３!C204),"0",別紙３!C204)</f>
        <v>0</v>
      </c>
      <c r="D319" s="61" t="str">
        <f>IF(ISERROR(別紙３!D204),"0",別紙３!D204)</f>
        <v/>
      </c>
      <c r="E319" s="61" t="str">
        <f>IF(ISERROR(別紙３!E204),"0",別紙３!E204)</f>
        <v/>
      </c>
      <c r="F319" s="67" t="str">
        <f>IF(ISERROR(別紙３!F204),"0",別紙３!F204)</f>
        <v/>
      </c>
      <c r="G319" s="61">
        <f>IF(ISERROR(別紙３!G204),"0",別紙３!G204)</f>
        <v>0</v>
      </c>
      <c r="H319" s="61">
        <f>IF(ISERROR(別紙３!H204),"0",別紙３!H204)</f>
        <v>0</v>
      </c>
      <c r="I319" s="67">
        <f>IF(ISERROR(別紙３!I204),"0",別紙３!I204)</f>
        <v>0</v>
      </c>
    </row>
    <row r="320" spans="1:9" s="9" customFormat="1" ht="15" customHeight="1" x14ac:dyDescent="0.2">
      <c r="A320" s="20">
        <f>別紙３!A205</f>
        <v>46428</v>
      </c>
      <c r="B320" s="21" t="str">
        <f>別紙３!B205</f>
        <v>水</v>
      </c>
      <c r="C320" s="57">
        <f>IF(ISERROR(別紙３!C205),"0",別紙３!C205)</f>
        <v>0</v>
      </c>
      <c r="D320" s="61" t="str">
        <f>IF(ISERROR(別紙３!D205),"0",別紙３!D205)</f>
        <v/>
      </c>
      <c r="E320" s="61" t="str">
        <f>IF(ISERROR(別紙３!E205),"0",別紙３!E205)</f>
        <v/>
      </c>
      <c r="F320" s="67" t="str">
        <f>IF(ISERROR(別紙３!F205),"0",別紙３!F205)</f>
        <v/>
      </c>
      <c r="G320" s="61">
        <f>IF(ISERROR(別紙３!G205),"0",別紙３!G205)</f>
        <v>0</v>
      </c>
      <c r="H320" s="61">
        <f>IF(ISERROR(別紙３!H205),"0",別紙３!H205)</f>
        <v>0</v>
      </c>
      <c r="I320" s="67">
        <f>IF(ISERROR(別紙３!I205),"0",別紙３!I205)</f>
        <v>0</v>
      </c>
    </row>
    <row r="321" spans="1:9" s="9" customFormat="1" ht="15" customHeight="1" x14ac:dyDescent="0.2">
      <c r="A321" s="20">
        <f>別紙３!A206</f>
        <v>46429</v>
      </c>
      <c r="B321" s="21" t="str">
        <f>別紙３!B206</f>
        <v>木</v>
      </c>
      <c r="C321" s="57">
        <f>IF(ISERROR(別紙３!C206),"0",別紙３!C206)</f>
        <v>0</v>
      </c>
      <c r="D321" s="61" t="str">
        <f>IF(ISERROR(別紙３!D206),"0",別紙３!D206)</f>
        <v/>
      </c>
      <c r="E321" s="61" t="str">
        <f>IF(ISERROR(別紙３!E206),"0",別紙３!E206)</f>
        <v/>
      </c>
      <c r="F321" s="67" t="str">
        <f>IF(ISERROR(別紙３!F206),"0",別紙３!F206)</f>
        <v/>
      </c>
      <c r="G321" s="61">
        <f>IF(ISERROR(別紙３!G206),"0",別紙３!G206)</f>
        <v>0</v>
      </c>
      <c r="H321" s="61">
        <f>IF(ISERROR(別紙３!H206),"0",別紙３!H206)</f>
        <v>0</v>
      </c>
      <c r="I321" s="67">
        <f>IF(ISERROR(別紙３!I206),"0",別紙３!I206)</f>
        <v>0</v>
      </c>
    </row>
    <row r="322" spans="1:9" s="9" customFormat="1" ht="15" customHeight="1" x14ac:dyDescent="0.2">
      <c r="A322" s="20">
        <f>別紙３!A207</f>
        <v>46430</v>
      </c>
      <c r="B322" s="21" t="str">
        <f>別紙３!B207</f>
        <v>金</v>
      </c>
      <c r="C322" s="57">
        <f>IF(ISERROR(別紙３!C207),"0",別紙３!C207)</f>
        <v>0</v>
      </c>
      <c r="D322" s="61" t="str">
        <f>IF(ISERROR(別紙３!D207),"0",別紙３!D207)</f>
        <v/>
      </c>
      <c r="E322" s="61" t="str">
        <f>IF(ISERROR(別紙３!E207),"0",別紙３!E207)</f>
        <v/>
      </c>
      <c r="F322" s="67" t="str">
        <f>IF(ISERROR(別紙３!F207),"0",別紙３!F207)</f>
        <v/>
      </c>
      <c r="G322" s="61">
        <f>IF(ISERROR(別紙３!G207),"0",別紙３!G207)</f>
        <v>0</v>
      </c>
      <c r="H322" s="61">
        <f>IF(ISERROR(別紙３!H207),"0",別紙３!H207)</f>
        <v>0</v>
      </c>
      <c r="I322" s="67">
        <f>IF(ISERROR(別紙３!I207),"0",別紙３!I207)</f>
        <v>0</v>
      </c>
    </row>
    <row r="323" spans="1:9" s="9" customFormat="1" ht="15" customHeight="1" x14ac:dyDescent="0.2">
      <c r="A323" s="20">
        <f>別紙３!A208</f>
        <v>46431</v>
      </c>
      <c r="B323" s="21" t="str">
        <f>別紙３!B208</f>
        <v>土</v>
      </c>
      <c r="C323" s="57">
        <f>IF(ISERROR(別紙３!C208),"0",別紙３!C208)</f>
        <v>0</v>
      </c>
      <c r="D323" s="61" t="str">
        <f>IF(ISERROR(別紙３!D208),"0",別紙３!D208)</f>
        <v/>
      </c>
      <c r="E323" s="61" t="str">
        <f>IF(ISERROR(別紙３!E208),"0",別紙３!E208)</f>
        <v/>
      </c>
      <c r="F323" s="67" t="str">
        <f>IF(ISERROR(別紙３!F208),"0",別紙３!F208)</f>
        <v/>
      </c>
      <c r="G323" s="61">
        <f>IF(ISERROR(別紙３!G208),"0",別紙３!G208)</f>
        <v>0</v>
      </c>
      <c r="H323" s="61">
        <f>IF(ISERROR(別紙３!H208),"0",別紙３!H208)</f>
        <v>0</v>
      </c>
      <c r="I323" s="67">
        <f>IF(ISERROR(別紙３!I208),"0",別紙３!I208)</f>
        <v>0</v>
      </c>
    </row>
    <row r="324" spans="1:9" s="9" customFormat="1" ht="15" customHeight="1" x14ac:dyDescent="0.2">
      <c r="A324" s="20">
        <f>別紙３!A209</f>
        <v>46432</v>
      </c>
      <c r="B324" s="21" t="str">
        <f>別紙３!B209</f>
        <v>日</v>
      </c>
      <c r="C324" s="57">
        <f>IF(ISERROR(別紙３!C209),"0",別紙３!C209)</f>
        <v>0</v>
      </c>
      <c r="D324" s="61" t="str">
        <f>IF(ISERROR(別紙３!D209),"0",別紙３!D209)</f>
        <v/>
      </c>
      <c r="E324" s="61" t="str">
        <f>IF(ISERROR(別紙３!E209),"0",別紙３!E209)</f>
        <v/>
      </c>
      <c r="F324" s="67" t="str">
        <f>IF(ISERROR(別紙３!F209),"0",別紙３!F209)</f>
        <v/>
      </c>
      <c r="G324" s="61">
        <f>IF(ISERROR(別紙３!G209),"0",別紙３!G209)</f>
        <v>0</v>
      </c>
      <c r="H324" s="61">
        <f>IF(ISERROR(別紙３!H209),"0",別紙３!H209)</f>
        <v>0</v>
      </c>
      <c r="I324" s="67">
        <f>IF(ISERROR(別紙３!I209),"0",別紙３!I209)</f>
        <v>0</v>
      </c>
    </row>
    <row r="325" spans="1:9" s="9" customFormat="1" ht="15" customHeight="1" x14ac:dyDescent="0.2">
      <c r="A325" s="20">
        <f>別紙３!A210</f>
        <v>46433</v>
      </c>
      <c r="B325" s="21" t="str">
        <f>別紙３!B210</f>
        <v>月</v>
      </c>
      <c r="C325" s="57">
        <f>IF(ISERROR(別紙３!C210),"0",別紙３!C210)</f>
        <v>0</v>
      </c>
      <c r="D325" s="61" t="str">
        <f>IF(ISERROR(別紙３!D210),"0",別紙３!D210)</f>
        <v/>
      </c>
      <c r="E325" s="61" t="str">
        <f>IF(ISERROR(別紙３!E210),"0",別紙３!E210)</f>
        <v/>
      </c>
      <c r="F325" s="67" t="str">
        <f>IF(ISERROR(別紙３!F210),"0",別紙３!F210)</f>
        <v/>
      </c>
      <c r="G325" s="61">
        <f>IF(ISERROR(別紙３!G210),"0",別紙３!G210)</f>
        <v>0</v>
      </c>
      <c r="H325" s="61">
        <f>IF(ISERROR(別紙３!H210),"0",別紙３!H210)</f>
        <v>0</v>
      </c>
      <c r="I325" s="67">
        <f>IF(ISERROR(別紙３!I210),"0",別紙３!I210)</f>
        <v>0</v>
      </c>
    </row>
    <row r="326" spans="1:9" s="9" customFormat="1" ht="15" customHeight="1" x14ac:dyDescent="0.2">
      <c r="A326" s="20">
        <f>別紙３!A211</f>
        <v>46434</v>
      </c>
      <c r="B326" s="21" t="str">
        <f>別紙３!B211</f>
        <v>火</v>
      </c>
      <c r="C326" s="57">
        <f>IF(ISERROR(別紙３!C211),"0",別紙３!C211)</f>
        <v>0</v>
      </c>
      <c r="D326" s="61" t="str">
        <f>IF(ISERROR(別紙３!D211),"0",別紙３!D211)</f>
        <v/>
      </c>
      <c r="E326" s="61" t="str">
        <f>IF(ISERROR(別紙３!E211),"0",別紙３!E211)</f>
        <v/>
      </c>
      <c r="F326" s="67" t="str">
        <f>IF(ISERROR(別紙３!F211),"0",別紙３!F211)</f>
        <v/>
      </c>
      <c r="G326" s="61">
        <f>IF(ISERROR(別紙３!G211),"0",別紙３!G211)</f>
        <v>0</v>
      </c>
      <c r="H326" s="61">
        <f>IF(ISERROR(別紙３!H211),"0",別紙３!H211)</f>
        <v>0</v>
      </c>
      <c r="I326" s="67">
        <f>IF(ISERROR(別紙３!I211),"0",別紙３!I211)</f>
        <v>0</v>
      </c>
    </row>
    <row r="327" spans="1:9" s="9" customFormat="1" ht="15" customHeight="1" x14ac:dyDescent="0.2">
      <c r="A327" s="20">
        <f>別紙３!A212</f>
        <v>46435</v>
      </c>
      <c r="B327" s="21" t="str">
        <f>別紙３!B212</f>
        <v>水</v>
      </c>
      <c r="C327" s="57">
        <f>IF(ISERROR(別紙３!C212),"0",別紙３!C212)</f>
        <v>0</v>
      </c>
      <c r="D327" s="61" t="str">
        <f>IF(ISERROR(別紙３!D212),"0",別紙３!D212)</f>
        <v/>
      </c>
      <c r="E327" s="61" t="str">
        <f>IF(ISERROR(別紙３!E212),"0",別紙３!E212)</f>
        <v/>
      </c>
      <c r="F327" s="67" t="str">
        <f>IF(ISERROR(別紙３!F212),"0",別紙３!F212)</f>
        <v/>
      </c>
      <c r="G327" s="61">
        <f>IF(ISERROR(別紙３!G212),"0",別紙３!G212)</f>
        <v>0</v>
      </c>
      <c r="H327" s="61">
        <f>IF(ISERROR(別紙３!H212),"0",別紙３!H212)</f>
        <v>0</v>
      </c>
      <c r="I327" s="67">
        <f>IF(ISERROR(別紙３!I212),"0",別紙３!I212)</f>
        <v>0</v>
      </c>
    </row>
    <row r="328" spans="1:9" s="9" customFormat="1" ht="15" customHeight="1" x14ac:dyDescent="0.2">
      <c r="A328" s="20">
        <f>別紙３!A213</f>
        <v>46436</v>
      </c>
      <c r="B328" s="21" t="str">
        <f>別紙３!B213</f>
        <v>木</v>
      </c>
      <c r="C328" s="57">
        <f>IF(ISERROR(別紙３!C213),"0",別紙３!C213)</f>
        <v>0</v>
      </c>
      <c r="D328" s="61" t="str">
        <f>IF(ISERROR(別紙３!D213),"0",別紙３!D213)</f>
        <v/>
      </c>
      <c r="E328" s="61" t="str">
        <f>IF(ISERROR(別紙３!E213),"0",別紙３!E213)</f>
        <v/>
      </c>
      <c r="F328" s="67" t="str">
        <f>IF(ISERROR(別紙３!F213),"0",別紙３!F213)</f>
        <v/>
      </c>
      <c r="G328" s="61">
        <f>IF(ISERROR(別紙３!G213),"0",別紙３!G213)</f>
        <v>0</v>
      </c>
      <c r="H328" s="61">
        <f>IF(ISERROR(別紙３!H213),"0",別紙３!H213)</f>
        <v>0</v>
      </c>
      <c r="I328" s="67">
        <f>IF(ISERROR(別紙３!I213),"0",別紙３!I213)</f>
        <v>0</v>
      </c>
    </row>
    <row r="329" spans="1:9" s="9" customFormat="1" ht="15" customHeight="1" x14ac:dyDescent="0.2">
      <c r="A329" s="20">
        <f>別紙３!A214</f>
        <v>46437</v>
      </c>
      <c r="B329" s="21" t="str">
        <f>別紙３!B214</f>
        <v>金</v>
      </c>
      <c r="C329" s="57">
        <f>IF(ISERROR(別紙３!C214),"0",別紙３!C214)</f>
        <v>0</v>
      </c>
      <c r="D329" s="61" t="str">
        <f>IF(ISERROR(別紙３!D214),"0",別紙３!D214)</f>
        <v/>
      </c>
      <c r="E329" s="61" t="str">
        <f>IF(ISERROR(別紙３!E214),"0",別紙３!E214)</f>
        <v/>
      </c>
      <c r="F329" s="67" t="str">
        <f>IF(ISERROR(別紙３!F214),"0",別紙３!F214)</f>
        <v/>
      </c>
      <c r="G329" s="61">
        <f>IF(ISERROR(別紙３!G214),"0",別紙３!G214)</f>
        <v>0</v>
      </c>
      <c r="H329" s="61">
        <f>IF(ISERROR(別紙３!H214),"0",別紙３!H214)</f>
        <v>0</v>
      </c>
      <c r="I329" s="67">
        <f>IF(ISERROR(別紙３!I214),"0",別紙３!I214)</f>
        <v>0</v>
      </c>
    </row>
    <row r="330" spans="1:9" s="9" customFormat="1" ht="15" customHeight="1" x14ac:dyDescent="0.2">
      <c r="A330" s="20">
        <f>別紙３!A215</f>
        <v>46438</v>
      </c>
      <c r="B330" s="21" t="str">
        <f>別紙３!B215</f>
        <v>土</v>
      </c>
      <c r="C330" s="57">
        <f>IF(ISERROR(別紙３!C215),"0",別紙３!C215)</f>
        <v>0</v>
      </c>
      <c r="D330" s="61" t="str">
        <f>IF(ISERROR(別紙３!D215),"0",別紙３!D215)</f>
        <v/>
      </c>
      <c r="E330" s="61" t="str">
        <f>IF(ISERROR(別紙３!E215),"0",別紙３!E215)</f>
        <v/>
      </c>
      <c r="F330" s="67" t="str">
        <f>IF(ISERROR(別紙３!F215),"0",別紙３!F215)</f>
        <v/>
      </c>
      <c r="G330" s="61">
        <f>IF(ISERROR(別紙３!G215),"0",別紙３!G215)</f>
        <v>0</v>
      </c>
      <c r="H330" s="61">
        <f>IF(ISERROR(別紙３!H215),"0",別紙３!H215)</f>
        <v>0</v>
      </c>
      <c r="I330" s="67">
        <f>IF(ISERROR(別紙３!I215),"0",別紙３!I215)</f>
        <v>0</v>
      </c>
    </row>
    <row r="331" spans="1:9" s="9" customFormat="1" ht="15" customHeight="1" x14ac:dyDescent="0.2">
      <c r="A331" s="20">
        <f>別紙３!A216</f>
        <v>46439</v>
      </c>
      <c r="B331" s="21" t="str">
        <f>別紙３!B216</f>
        <v>日</v>
      </c>
      <c r="C331" s="57">
        <f>IF(ISERROR(別紙３!C216),"0",別紙３!C216)</f>
        <v>0</v>
      </c>
      <c r="D331" s="61" t="str">
        <f>IF(ISERROR(別紙３!D216),"0",別紙３!D216)</f>
        <v/>
      </c>
      <c r="E331" s="61" t="str">
        <f>IF(ISERROR(別紙３!E216),"0",別紙３!E216)</f>
        <v/>
      </c>
      <c r="F331" s="67" t="str">
        <f>IF(ISERROR(別紙３!F216),"0",別紙３!F216)</f>
        <v/>
      </c>
      <c r="G331" s="61">
        <f>IF(ISERROR(別紙３!G216),"0",別紙３!G216)</f>
        <v>0</v>
      </c>
      <c r="H331" s="61">
        <f>IF(ISERROR(別紙３!H216),"0",別紙３!H216)</f>
        <v>0</v>
      </c>
      <c r="I331" s="67">
        <f>IF(ISERROR(別紙３!I216),"0",別紙３!I216)</f>
        <v>0</v>
      </c>
    </row>
    <row r="332" spans="1:9" s="9" customFormat="1" ht="15" customHeight="1" x14ac:dyDescent="0.2">
      <c r="A332" s="20">
        <f>別紙３!A217</f>
        <v>46440</v>
      </c>
      <c r="B332" s="21" t="str">
        <f>別紙３!B217</f>
        <v>月</v>
      </c>
      <c r="C332" s="57">
        <f>IF(ISERROR(別紙３!C217),"0",別紙３!C217)</f>
        <v>0</v>
      </c>
      <c r="D332" s="61" t="str">
        <f>IF(ISERROR(別紙３!D217),"0",別紙３!D217)</f>
        <v/>
      </c>
      <c r="E332" s="61" t="str">
        <f>IF(ISERROR(別紙３!E217),"0",別紙３!E217)</f>
        <v/>
      </c>
      <c r="F332" s="67" t="str">
        <f>IF(ISERROR(別紙３!F217),"0",別紙３!F217)</f>
        <v/>
      </c>
      <c r="G332" s="61">
        <f>IF(ISERROR(別紙３!G217),"0",別紙３!G217)</f>
        <v>0</v>
      </c>
      <c r="H332" s="61">
        <f>IF(ISERROR(別紙３!H217),"0",別紙３!H217)</f>
        <v>0</v>
      </c>
      <c r="I332" s="67">
        <f>IF(ISERROR(別紙３!I217),"0",別紙３!I217)</f>
        <v>0</v>
      </c>
    </row>
    <row r="333" spans="1:9" s="9" customFormat="1" ht="15" customHeight="1" x14ac:dyDescent="0.2">
      <c r="A333" s="20">
        <f>別紙３!A218</f>
        <v>46441</v>
      </c>
      <c r="B333" s="21" t="str">
        <f>別紙３!B218</f>
        <v>火</v>
      </c>
      <c r="C333" s="57">
        <f>IF(ISERROR(別紙３!C218),"0",別紙３!C218)</f>
        <v>0</v>
      </c>
      <c r="D333" s="61" t="str">
        <f>IF(ISERROR(別紙３!D218),"0",別紙３!D218)</f>
        <v/>
      </c>
      <c r="E333" s="61" t="str">
        <f>IF(ISERROR(別紙３!E218),"0",別紙３!E218)</f>
        <v/>
      </c>
      <c r="F333" s="67" t="str">
        <f>IF(ISERROR(別紙３!F218),"0",別紙３!F218)</f>
        <v/>
      </c>
      <c r="G333" s="61">
        <f>IF(ISERROR(別紙３!G218),"0",別紙３!G218)</f>
        <v>0</v>
      </c>
      <c r="H333" s="61">
        <f>IF(ISERROR(別紙３!H218),"0",別紙３!H218)</f>
        <v>0</v>
      </c>
      <c r="I333" s="67">
        <f>IF(ISERROR(別紙３!I218),"0",別紙３!I218)</f>
        <v>0</v>
      </c>
    </row>
    <row r="334" spans="1:9" s="9" customFormat="1" ht="15" customHeight="1" x14ac:dyDescent="0.2">
      <c r="A334" s="20">
        <f>別紙３!A219</f>
        <v>46442</v>
      </c>
      <c r="B334" s="21" t="str">
        <f>別紙３!B219</f>
        <v>水</v>
      </c>
      <c r="C334" s="57">
        <f>IF(ISERROR(別紙３!C219),"0",別紙３!C219)</f>
        <v>0</v>
      </c>
      <c r="D334" s="61" t="str">
        <f>IF(ISERROR(別紙３!D219),"0",別紙３!D219)</f>
        <v/>
      </c>
      <c r="E334" s="61" t="str">
        <f>IF(ISERROR(別紙３!E219),"0",別紙３!E219)</f>
        <v/>
      </c>
      <c r="F334" s="67" t="str">
        <f>IF(ISERROR(別紙３!F219),"0",別紙３!F219)</f>
        <v/>
      </c>
      <c r="G334" s="61">
        <f>IF(ISERROR(別紙３!G219),"0",別紙３!G219)</f>
        <v>0</v>
      </c>
      <c r="H334" s="61">
        <f>IF(ISERROR(別紙３!H219),"0",別紙３!H219)</f>
        <v>0</v>
      </c>
      <c r="I334" s="67">
        <f>IF(ISERROR(別紙３!I219),"0",別紙３!I219)</f>
        <v>0</v>
      </c>
    </row>
    <row r="335" spans="1:9" s="9" customFormat="1" ht="15" customHeight="1" x14ac:dyDescent="0.2">
      <c r="A335" s="20">
        <f>別紙３!A220</f>
        <v>46443</v>
      </c>
      <c r="B335" s="21" t="str">
        <f>別紙３!B220</f>
        <v>木</v>
      </c>
      <c r="C335" s="57">
        <f>IF(ISERROR(別紙３!C220),"0",別紙３!C220)</f>
        <v>0</v>
      </c>
      <c r="D335" s="61" t="str">
        <f>IF(ISERROR(別紙３!D220),"0",別紙３!D220)</f>
        <v/>
      </c>
      <c r="E335" s="61" t="str">
        <f>IF(ISERROR(別紙３!E220),"0",別紙３!E220)</f>
        <v/>
      </c>
      <c r="F335" s="67" t="str">
        <f>IF(ISERROR(別紙３!F220),"0",別紙３!F220)</f>
        <v/>
      </c>
      <c r="G335" s="61">
        <f>IF(ISERROR(別紙３!G220),"0",別紙３!G220)</f>
        <v>0</v>
      </c>
      <c r="H335" s="61">
        <f>IF(ISERROR(別紙３!H220),"0",別紙３!H220)</f>
        <v>0</v>
      </c>
      <c r="I335" s="67">
        <f>IF(ISERROR(別紙３!I220),"0",別紙３!I220)</f>
        <v>0</v>
      </c>
    </row>
    <row r="336" spans="1:9" s="9" customFormat="1" ht="15" customHeight="1" x14ac:dyDescent="0.2">
      <c r="A336" s="20">
        <f>別紙３!A221</f>
        <v>46444</v>
      </c>
      <c r="B336" s="21" t="str">
        <f>別紙３!B221</f>
        <v>金</v>
      </c>
      <c r="C336" s="57">
        <f>IF(ISERROR(別紙３!C221),"0",別紙３!C221)</f>
        <v>0</v>
      </c>
      <c r="D336" s="61" t="str">
        <f>IF(ISERROR(別紙３!D221),"0",別紙３!D221)</f>
        <v/>
      </c>
      <c r="E336" s="61" t="str">
        <f>IF(ISERROR(別紙３!E221),"0",別紙３!E221)</f>
        <v/>
      </c>
      <c r="F336" s="67" t="str">
        <f>IF(ISERROR(別紙３!F221),"0",別紙３!F221)</f>
        <v/>
      </c>
      <c r="G336" s="61">
        <f>IF(ISERROR(別紙３!G221),"0",別紙３!G221)</f>
        <v>0</v>
      </c>
      <c r="H336" s="61">
        <f>IF(ISERROR(別紙３!H221),"0",別紙３!H221)</f>
        <v>0</v>
      </c>
      <c r="I336" s="67">
        <f>IF(ISERROR(別紙３!I221),"0",別紙３!I221)</f>
        <v>0</v>
      </c>
    </row>
    <row r="337" spans="1:9" s="9" customFormat="1" ht="15" customHeight="1" x14ac:dyDescent="0.2">
      <c r="A337" s="20">
        <f>別紙３!A222</f>
        <v>46445</v>
      </c>
      <c r="B337" s="21" t="str">
        <f>別紙３!B222</f>
        <v>土</v>
      </c>
      <c r="C337" s="57">
        <f>IF(ISERROR(別紙３!C222),"0",別紙３!C222)</f>
        <v>0</v>
      </c>
      <c r="D337" s="61" t="str">
        <f>IF(ISERROR(別紙３!D222),"0",別紙３!D222)</f>
        <v/>
      </c>
      <c r="E337" s="61" t="str">
        <f>IF(ISERROR(別紙３!E222),"0",別紙３!E222)</f>
        <v/>
      </c>
      <c r="F337" s="67" t="str">
        <f>IF(ISERROR(別紙３!F222),"0",別紙３!F222)</f>
        <v/>
      </c>
      <c r="G337" s="61">
        <f>IF(ISERROR(別紙３!G222),"0",別紙３!G222)</f>
        <v>0</v>
      </c>
      <c r="H337" s="61">
        <f>IF(ISERROR(別紙３!H222),"0",別紙３!H222)</f>
        <v>0</v>
      </c>
      <c r="I337" s="67">
        <f>IF(ISERROR(別紙３!I222),"0",別紙３!I222)</f>
        <v>0</v>
      </c>
    </row>
    <row r="338" spans="1:9" s="9" customFormat="1" ht="15" customHeight="1" x14ac:dyDescent="0.2">
      <c r="A338" s="20">
        <f>別紙３!A223</f>
        <v>46446</v>
      </c>
      <c r="B338" s="21" t="str">
        <f>別紙３!B223</f>
        <v>日</v>
      </c>
      <c r="C338" s="57">
        <f>IF(ISERROR(別紙３!C223),"0",別紙３!C223)</f>
        <v>0</v>
      </c>
      <c r="D338" s="61" t="str">
        <f>IF(ISERROR(別紙３!D223),"0",別紙３!D223)</f>
        <v/>
      </c>
      <c r="E338" s="61" t="str">
        <f>IF(ISERROR(別紙３!E223),"0",別紙３!E223)</f>
        <v/>
      </c>
      <c r="F338" s="67" t="str">
        <f>IF(ISERROR(別紙３!F223),"0",別紙３!F223)</f>
        <v/>
      </c>
      <c r="G338" s="61">
        <f>IF(ISERROR(別紙３!G223),"0",別紙３!G223)</f>
        <v>0</v>
      </c>
      <c r="H338" s="61">
        <f>IF(ISERROR(別紙３!H223),"0",別紙３!H223)</f>
        <v>0</v>
      </c>
      <c r="I338" s="67">
        <f>IF(ISERROR(別紙３!I223),"0",別紙３!I223)</f>
        <v>0</v>
      </c>
    </row>
    <row r="339" spans="1:9" s="9" customFormat="1" ht="15" customHeight="1" x14ac:dyDescent="0.2">
      <c r="A339" s="20" t="str">
        <f>別紙３!A224</f>
        <v/>
      </c>
      <c r="B339" s="21" t="str">
        <f>別紙３!B224</f>
        <v/>
      </c>
      <c r="C339" s="57">
        <f>IF(ISERROR(別紙３!C224),"0",別紙３!C224)</f>
        <v>0</v>
      </c>
      <c r="D339" s="61" t="str">
        <f>IF(ISERROR(別紙３!D224),"0",別紙３!D224)</f>
        <v/>
      </c>
      <c r="E339" s="61" t="str">
        <f>IF(ISERROR(別紙３!E224),"0",別紙３!E224)</f>
        <v/>
      </c>
      <c r="F339" s="67" t="str">
        <f>IF(ISERROR(別紙３!F224),"0",別紙３!F224)</f>
        <v/>
      </c>
      <c r="G339" s="61">
        <f>IF(ISERROR(別紙３!G224),"0",別紙３!G224)</f>
        <v>0</v>
      </c>
      <c r="H339" s="61">
        <f>IF(ISERROR(別紙３!H224),"0",別紙３!H224)</f>
        <v>0</v>
      </c>
      <c r="I339" s="67">
        <f>IF(ISERROR(別紙３!I224),"0",別紙３!I224)</f>
        <v>0</v>
      </c>
    </row>
    <row r="340" spans="1:9" s="9" customFormat="1" ht="15" customHeight="1" x14ac:dyDescent="0.2">
      <c r="A340" s="20">
        <f>別紙３!J196</f>
        <v>46447</v>
      </c>
      <c r="B340" s="21" t="str">
        <f>別紙３!K196</f>
        <v>月</v>
      </c>
      <c r="C340" s="57">
        <f>IF(ISERROR(別紙３!L196),"0",別紙３!L196)</f>
        <v>0</v>
      </c>
      <c r="D340" s="61" t="str">
        <f>IF(ISERROR(別紙３!M196),"0",別紙３!M196)</f>
        <v/>
      </c>
      <c r="E340" s="61" t="str">
        <f>IF(ISERROR(別紙３!N196),"0",別紙３!N196)</f>
        <v/>
      </c>
      <c r="F340" s="67" t="str">
        <f>IF(ISERROR(別紙３!O196),"0",別紙３!O196)</f>
        <v/>
      </c>
      <c r="G340" s="61">
        <f>IF(ISERROR(別紙３!P196),"0",別紙３!P196)</f>
        <v>0</v>
      </c>
      <c r="H340" s="61">
        <f>IF(ISERROR(別紙３!Q196),"0",別紙３!Q196)</f>
        <v>0</v>
      </c>
      <c r="I340" s="67">
        <f>IF(ISERROR(別紙３!R196),"0",別紙３!R196)</f>
        <v>0</v>
      </c>
    </row>
    <row r="341" spans="1:9" s="9" customFormat="1" ht="15" customHeight="1" x14ac:dyDescent="0.2">
      <c r="A341" s="20">
        <f>別紙３!J197</f>
        <v>46448</v>
      </c>
      <c r="B341" s="21" t="str">
        <f>別紙３!K197</f>
        <v>火</v>
      </c>
      <c r="C341" s="57">
        <f>IF(ISERROR(別紙３!L197),"0",別紙３!L197)</f>
        <v>0</v>
      </c>
      <c r="D341" s="61" t="str">
        <f>IF(ISERROR(別紙３!M197),"0",別紙３!M197)</f>
        <v/>
      </c>
      <c r="E341" s="61" t="str">
        <f>IF(ISERROR(別紙３!N197),"0",別紙３!N197)</f>
        <v/>
      </c>
      <c r="F341" s="67" t="str">
        <f>IF(ISERROR(別紙３!O197),"0",別紙３!O197)</f>
        <v/>
      </c>
      <c r="G341" s="61">
        <f>IF(ISERROR(別紙３!P197),"0",別紙３!P197)</f>
        <v>0</v>
      </c>
      <c r="H341" s="61">
        <f>IF(ISERROR(別紙３!Q197),"0",別紙３!Q197)</f>
        <v>0</v>
      </c>
      <c r="I341" s="67">
        <f>IF(ISERROR(別紙３!R197),"0",別紙３!R197)</f>
        <v>0</v>
      </c>
    </row>
    <row r="342" spans="1:9" s="9" customFormat="1" ht="15" customHeight="1" x14ac:dyDescent="0.2">
      <c r="A342" s="20">
        <f>別紙３!J198</f>
        <v>46449</v>
      </c>
      <c r="B342" s="21" t="str">
        <f>別紙３!K198</f>
        <v>水</v>
      </c>
      <c r="C342" s="57">
        <f>IF(ISERROR(別紙３!L198),"0",別紙３!L198)</f>
        <v>0</v>
      </c>
      <c r="D342" s="61" t="str">
        <f>IF(ISERROR(別紙３!M198),"0",別紙３!M198)</f>
        <v/>
      </c>
      <c r="E342" s="61" t="str">
        <f>IF(ISERROR(別紙３!N198),"0",別紙３!N198)</f>
        <v/>
      </c>
      <c r="F342" s="67" t="str">
        <f>IF(ISERROR(別紙３!O198),"0",別紙３!O198)</f>
        <v/>
      </c>
      <c r="G342" s="61">
        <f>IF(ISERROR(別紙３!P198),"0",別紙３!P198)</f>
        <v>0</v>
      </c>
      <c r="H342" s="61">
        <f>IF(ISERROR(別紙３!Q198),"0",別紙３!Q198)</f>
        <v>0</v>
      </c>
      <c r="I342" s="67">
        <f>IF(ISERROR(別紙３!R198),"0",別紙３!R198)</f>
        <v>0</v>
      </c>
    </row>
    <row r="343" spans="1:9" s="9" customFormat="1" ht="15" customHeight="1" x14ac:dyDescent="0.2">
      <c r="A343" s="20">
        <f>別紙３!J199</f>
        <v>46450</v>
      </c>
      <c r="B343" s="21" t="str">
        <f>別紙３!K199</f>
        <v>木</v>
      </c>
      <c r="C343" s="57">
        <f>IF(ISERROR(別紙３!L199),"0",別紙３!L199)</f>
        <v>0</v>
      </c>
      <c r="D343" s="61" t="str">
        <f>IF(ISERROR(別紙３!M199),"0",別紙３!M199)</f>
        <v/>
      </c>
      <c r="E343" s="61" t="str">
        <f>IF(ISERROR(別紙３!N199),"0",別紙３!N199)</f>
        <v/>
      </c>
      <c r="F343" s="67" t="str">
        <f>IF(ISERROR(別紙３!O199),"0",別紙３!O199)</f>
        <v/>
      </c>
      <c r="G343" s="61">
        <f>IF(ISERROR(別紙３!P199),"0",別紙３!P199)</f>
        <v>0</v>
      </c>
      <c r="H343" s="61">
        <f>IF(ISERROR(別紙３!Q199),"0",別紙３!Q199)</f>
        <v>0</v>
      </c>
      <c r="I343" s="67">
        <f>IF(ISERROR(別紙３!R199),"0",別紙３!R199)</f>
        <v>0</v>
      </c>
    </row>
    <row r="344" spans="1:9" s="9" customFormat="1" ht="15" customHeight="1" x14ac:dyDescent="0.2">
      <c r="A344" s="20">
        <f>別紙３!J200</f>
        <v>46451</v>
      </c>
      <c r="B344" s="21" t="str">
        <f>別紙３!K200</f>
        <v>金</v>
      </c>
      <c r="C344" s="57">
        <f>IF(ISERROR(別紙３!L200),"0",別紙３!L200)</f>
        <v>0</v>
      </c>
      <c r="D344" s="61" t="str">
        <f>IF(ISERROR(別紙３!M200),"0",別紙３!M200)</f>
        <v/>
      </c>
      <c r="E344" s="61" t="str">
        <f>IF(ISERROR(別紙３!N200),"0",別紙３!N200)</f>
        <v/>
      </c>
      <c r="F344" s="67" t="str">
        <f>IF(ISERROR(別紙３!O200),"0",別紙３!O200)</f>
        <v/>
      </c>
      <c r="G344" s="61">
        <f>IF(ISERROR(別紙３!P200),"0",別紙３!P200)</f>
        <v>0</v>
      </c>
      <c r="H344" s="61">
        <f>IF(ISERROR(別紙３!Q200),"0",別紙３!Q200)</f>
        <v>0</v>
      </c>
      <c r="I344" s="67">
        <f>IF(ISERROR(別紙３!R200),"0",別紙３!R200)</f>
        <v>0</v>
      </c>
    </row>
    <row r="345" spans="1:9" s="9" customFormat="1" ht="15" customHeight="1" x14ac:dyDescent="0.2">
      <c r="A345" s="20">
        <f>別紙３!J201</f>
        <v>46452</v>
      </c>
      <c r="B345" s="21" t="str">
        <f>別紙３!K201</f>
        <v>土</v>
      </c>
      <c r="C345" s="57">
        <f>IF(ISERROR(別紙３!L201),"0",別紙３!L201)</f>
        <v>0</v>
      </c>
      <c r="D345" s="61" t="str">
        <f>IF(ISERROR(別紙３!M201),"0",別紙３!M201)</f>
        <v/>
      </c>
      <c r="E345" s="61" t="str">
        <f>IF(ISERROR(別紙３!N201),"0",別紙３!N201)</f>
        <v/>
      </c>
      <c r="F345" s="67" t="str">
        <f>IF(ISERROR(別紙３!O201),"0",別紙３!O201)</f>
        <v/>
      </c>
      <c r="G345" s="61">
        <f>IF(ISERROR(別紙３!P201),"0",別紙３!P201)</f>
        <v>0</v>
      </c>
      <c r="H345" s="61">
        <f>IF(ISERROR(別紙３!Q201),"0",別紙３!Q201)</f>
        <v>0</v>
      </c>
      <c r="I345" s="67">
        <f>IF(ISERROR(別紙３!R201),"0",別紙３!R201)</f>
        <v>0</v>
      </c>
    </row>
    <row r="346" spans="1:9" s="9" customFormat="1" ht="15" customHeight="1" x14ac:dyDescent="0.2">
      <c r="A346" s="20">
        <f>別紙３!J202</f>
        <v>46453</v>
      </c>
      <c r="B346" s="21" t="str">
        <f>別紙３!K202</f>
        <v>日</v>
      </c>
      <c r="C346" s="57">
        <f>IF(ISERROR(別紙３!L202),"0",別紙３!L202)</f>
        <v>0</v>
      </c>
      <c r="D346" s="61" t="str">
        <f>IF(ISERROR(別紙３!M202),"0",別紙３!M202)</f>
        <v/>
      </c>
      <c r="E346" s="61" t="str">
        <f>IF(ISERROR(別紙３!N202),"0",別紙３!N202)</f>
        <v/>
      </c>
      <c r="F346" s="67" t="str">
        <f>IF(ISERROR(別紙３!O202),"0",別紙３!O202)</f>
        <v/>
      </c>
      <c r="G346" s="61">
        <f>IF(ISERROR(別紙３!P202),"0",別紙３!P202)</f>
        <v>0</v>
      </c>
      <c r="H346" s="61">
        <f>IF(ISERROR(別紙３!Q202),"0",別紙３!Q202)</f>
        <v>0</v>
      </c>
      <c r="I346" s="67">
        <f>IF(ISERROR(別紙３!R202),"0",別紙３!R202)</f>
        <v>0</v>
      </c>
    </row>
    <row r="347" spans="1:9" s="9" customFormat="1" ht="15" customHeight="1" x14ac:dyDescent="0.2">
      <c r="A347" s="20">
        <f>別紙３!J203</f>
        <v>46454</v>
      </c>
      <c r="B347" s="21" t="str">
        <f>別紙３!K203</f>
        <v>月</v>
      </c>
      <c r="C347" s="57">
        <f>IF(ISERROR(別紙３!L203),"0",別紙３!L203)</f>
        <v>0</v>
      </c>
      <c r="D347" s="61" t="str">
        <f>IF(ISERROR(別紙３!M203),"0",別紙３!M203)</f>
        <v/>
      </c>
      <c r="E347" s="61" t="str">
        <f>IF(ISERROR(別紙３!N203),"0",別紙３!N203)</f>
        <v/>
      </c>
      <c r="F347" s="67" t="str">
        <f>IF(ISERROR(別紙３!O203),"0",別紙３!O203)</f>
        <v/>
      </c>
      <c r="G347" s="61">
        <f>IF(ISERROR(別紙３!P203),"0",別紙３!P203)</f>
        <v>0</v>
      </c>
      <c r="H347" s="61">
        <f>IF(ISERROR(別紙３!Q203),"0",別紙３!Q203)</f>
        <v>0</v>
      </c>
      <c r="I347" s="67">
        <f>IF(ISERROR(別紙３!R203),"0",別紙３!R203)</f>
        <v>0</v>
      </c>
    </row>
    <row r="348" spans="1:9" s="9" customFormat="1" ht="15" customHeight="1" x14ac:dyDescent="0.2">
      <c r="A348" s="20">
        <f>別紙３!J204</f>
        <v>46455</v>
      </c>
      <c r="B348" s="21" t="str">
        <f>別紙３!K204</f>
        <v>火</v>
      </c>
      <c r="C348" s="57">
        <f>IF(ISERROR(別紙３!L204),"0",別紙３!L204)</f>
        <v>0</v>
      </c>
      <c r="D348" s="61" t="str">
        <f>IF(ISERROR(別紙３!M204),"0",別紙３!M204)</f>
        <v/>
      </c>
      <c r="E348" s="61" t="str">
        <f>IF(ISERROR(別紙３!N204),"0",別紙３!N204)</f>
        <v/>
      </c>
      <c r="F348" s="67" t="str">
        <f>IF(ISERROR(別紙３!O204),"0",別紙３!O204)</f>
        <v/>
      </c>
      <c r="G348" s="61">
        <f>IF(ISERROR(別紙３!P204),"0",別紙３!P204)</f>
        <v>0</v>
      </c>
      <c r="H348" s="61">
        <f>IF(ISERROR(別紙３!Q204),"0",別紙３!Q204)</f>
        <v>0</v>
      </c>
      <c r="I348" s="67">
        <f>IF(ISERROR(別紙３!R204),"0",別紙３!R204)</f>
        <v>0</v>
      </c>
    </row>
    <row r="349" spans="1:9" s="9" customFormat="1" ht="15" customHeight="1" x14ac:dyDescent="0.2">
      <c r="A349" s="20">
        <f>別紙３!J205</f>
        <v>46456</v>
      </c>
      <c r="B349" s="21" t="str">
        <f>別紙３!K205</f>
        <v>水</v>
      </c>
      <c r="C349" s="57">
        <f>IF(ISERROR(別紙３!L205),"0",別紙３!L205)</f>
        <v>0</v>
      </c>
      <c r="D349" s="61" t="str">
        <f>IF(ISERROR(別紙３!M205),"0",別紙３!M205)</f>
        <v/>
      </c>
      <c r="E349" s="61" t="str">
        <f>IF(ISERROR(別紙３!N205),"0",別紙３!N205)</f>
        <v/>
      </c>
      <c r="F349" s="67" t="str">
        <f>IF(ISERROR(別紙３!O205),"0",別紙３!O205)</f>
        <v/>
      </c>
      <c r="G349" s="61">
        <f>IF(ISERROR(別紙３!P205),"0",別紙３!P205)</f>
        <v>0</v>
      </c>
      <c r="H349" s="61">
        <f>IF(ISERROR(別紙３!Q205),"0",別紙３!Q205)</f>
        <v>0</v>
      </c>
      <c r="I349" s="67">
        <f>IF(ISERROR(別紙３!R205),"0",別紙３!R205)</f>
        <v>0</v>
      </c>
    </row>
    <row r="350" spans="1:9" s="9" customFormat="1" ht="15" customHeight="1" x14ac:dyDescent="0.2">
      <c r="A350" s="20">
        <f>別紙３!J206</f>
        <v>46457</v>
      </c>
      <c r="B350" s="21" t="str">
        <f>別紙３!K206</f>
        <v>木</v>
      </c>
      <c r="C350" s="57">
        <f>IF(ISERROR(別紙３!L206),"0",別紙３!L206)</f>
        <v>0</v>
      </c>
      <c r="D350" s="61" t="str">
        <f>IF(ISERROR(別紙３!M206),"0",別紙３!M206)</f>
        <v/>
      </c>
      <c r="E350" s="61" t="str">
        <f>IF(ISERROR(別紙３!N206),"0",別紙３!N206)</f>
        <v/>
      </c>
      <c r="F350" s="67" t="str">
        <f>IF(ISERROR(別紙３!O206),"0",別紙３!O206)</f>
        <v/>
      </c>
      <c r="G350" s="61">
        <f>IF(ISERROR(別紙３!P206),"0",別紙３!P206)</f>
        <v>0</v>
      </c>
      <c r="H350" s="61">
        <f>IF(ISERROR(別紙３!Q206),"0",別紙３!Q206)</f>
        <v>0</v>
      </c>
      <c r="I350" s="67">
        <f>IF(ISERROR(別紙３!R206),"0",別紙３!R206)</f>
        <v>0</v>
      </c>
    </row>
    <row r="351" spans="1:9" s="9" customFormat="1" ht="15" customHeight="1" x14ac:dyDescent="0.2">
      <c r="A351" s="20">
        <f>別紙３!J207</f>
        <v>46458</v>
      </c>
      <c r="B351" s="21" t="str">
        <f>別紙３!K207</f>
        <v>金</v>
      </c>
      <c r="C351" s="57">
        <f>IF(ISERROR(別紙３!L207),"0",別紙３!L207)</f>
        <v>0</v>
      </c>
      <c r="D351" s="61" t="str">
        <f>IF(ISERROR(別紙３!M207),"0",別紙３!M207)</f>
        <v/>
      </c>
      <c r="E351" s="61" t="str">
        <f>IF(ISERROR(別紙３!N207),"0",別紙３!N207)</f>
        <v/>
      </c>
      <c r="F351" s="67" t="str">
        <f>IF(ISERROR(別紙３!O207),"0",別紙３!O207)</f>
        <v/>
      </c>
      <c r="G351" s="61">
        <f>IF(ISERROR(別紙３!P207),"0",別紙３!P207)</f>
        <v>0</v>
      </c>
      <c r="H351" s="61">
        <f>IF(ISERROR(別紙３!Q207),"0",別紙３!Q207)</f>
        <v>0</v>
      </c>
      <c r="I351" s="67">
        <f>IF(ISERROR(別紙３!R207),"0",別紙３!R207)</f>
        <v>0</v>
      </c>
    </row>
    <row r="352" spans="1:9" s="9" customFormat="1" ht="15" customHeight="1" x14ac:dyDescent="0.2">
      <c r="A352" s="20">
        <f>別紙３!J208</f>
        <v>46459</v>
      </c>
      <c r="B352" s="21" t="str">
        <f>別紙３!K208</f>
        <v>土</v>
      </c>
      <c r="C352" s="57">
        <f>IF(ISERROR(別紙３!L208),"0",別紙３!L208)</f>
        <v>0</v>
      </c>
      <c r="D352" s="61" t="str">
        <f>IF(ISERROR(別紙３!M208),"0",別紙３!M208)</f>
        <v/>
      </c>
      <c r="E352" s="61" t="str">
        <f>IF(ISERROR(別紙３!N208),"0",別紙３!N208)</f>
        <v/>
      </c>
      <c r="F352" s="67" t="str">
        <f>IF(ISERROR(別紙３!O208),"0",別紙３!O208)</f>
        <v/>
      </c>
      <c r="G352" s="61">
        <f>IF(ISERROR(別紙３!P208),"0",別紙３!P208)</f>
        <v>0</v>
      </c>
      <c r="H352" s="61">
        <f>IF(ISERROR(別紙３!Q208),"0",別紙３!Q208)</f>
        <v>0</v>
      </c>
      <c r="I352" s="67">
        <f>IF(ISERROR(別紙３!R208),"0",別紙３!R208)</f>
        <v>0</v>
      </c>
    </row>
    <row r="353" spans="1:9" s="9" customFormat="1" ht="15" customHeight="1" x14ac:dyDescent="0.2">
      <c r="A353" s="20">
        <f>別紙３!J209</f>
        <v>46460</v>
      </c>
      <c r="B353" s="21" t="str">
        <f>別紙３!K209</f>
        <v>日</v>
      </c>
      <c r="C353" s="57">
        <f>IF(ISERROR(別紙３!L209),"0",別紙３!L209)</f>
        <v>0</v>
      </c>
      <c r="D353" s="61" t="str">
        <f>IF(ISERROR(別紙３!M209),"0",別紙３!M209)</f>
        <v/>
      </c>
      <c r="E353" s="61" t="str">
        <f>IF(ISERROR(別紙３!N209),"0",別紙３!N209)</f>
        <v/>
      </c>
      <c r="F353" s="67" t="str">
        <f>IF(ISERROR(別紙３!O209),"0",別紙３!O209)</f>
        <v/>
      </c>
      <c r="G353" s="61">
        <f>IF(ISERROR(別紙３!P209),"0",別紙３!P209)</f>
        <v>0</v>
      </c>
      <c r="H353" s="61">
        <f>IF(ISERROR(別紙３!Q209),"0",別紙３!Q209)</f>
        <v>0</v>
      </c>
      <c r="I353" s="67">
        <f>IF(ISERROR(別紙３!R209),"0",別紙３!R209)</f>
        <v>0</v>
      </c>
    </row>
    <row r="354" spans="1:9" s="9" customFormat="1" ht="15" customHeight="1" x14ac:dyDescent="0.2">
      <c r="A354" s="20">
        <f>別紙３!J210</f>
        <v>46461</v>
      </c>
      <c r="B354" s="21" t="str">
        <f>別紙３!K210</f>
        <v>月</v>
      </c>
      <c r="C354" s="57">
        <f>IF(ISERROR(別紙３!L210),"0",別紙３!L210)</f>
        <v>0</v>
      </c>
      <c r="D354" s="61" t="str">
        <f>IF(ISERROR(別紙３!M210),"0",別紙３!M210)</f>
        <v/>
      </c>
      <c r="E354" s="61" t="str">
        <f>IF(ISERROR(別紙３!N210),"0",別紙３!N210)</f>
        <v/>
      </c>
      <c r="F354" s="67" t="str">
        <f>IF(ISERROR(別紙３!O210),"0",別紙３!O210)</f>
        <v/>
      </c>
      <c r="G354" s="61">
        <f>IF(ISERROR(別紙３!P210),"0",別紙３!P210)</f>
        <v>0</v>
      </c>
      <c r="H354" s="61">
        <f>IF(ISERROR(別紙３!Q210),"0",別紙３!Q210)</f>
        <v>0</v>
      </c>
      <c r="I354" s="67">
        <f>IF(ISERROR(別紙３!R210),"0",別紙３!R210)</f>
        <v>0</v>
      </c>
    </row>
    <row r="355" spans="1:9" s="9" customFormat="1" ht="15" customHeight="1" x14ac:dyDescent="0.2">
      <c r="A355" s="20">
        <f>別紙３!J211</f>
        <v>46462</v>
      </c>
      <c r="B355" s="21" t="str">
        <f>別紙３!K211</f>
        <v>火</v>
      </c>
      <c r="C355" s="57">
        <f>IF(ISERROR(別紙３!L211),"0",別紙３!L211)</f>
        <v>0</v>
      </c>
      <c r="D355" s="61" t="str">
        <f>IF(ISERROR(別紙３!M211),"0",別紙３!M211)</f>
        <v/>
      </c>
      <c r="E355" s="61" t="str">
        <f>IF(ISERROR(別紙３!N211),"0",別紙３!N211)</f>
        <v/>
      </c>
      <c r="F355" s="67" t="str">
        <f>IF(ISERROR(別紙３!O211),"0",別紙３!O211)</f>
        <v/>
      </c>
      <c r="G355" s="61">
        <f>IF(ISERROR(別紙３!P211),"0",別紙３!P211)</f>
        <v>0</v>
      </c>
      <c r="H355" s="61">
        <f>IF(ISERROR(別紙３!Q211),"0",別紙３!Q211)</f>
        <v>0</v>
      </c>
      <c r="I355" s="67">
        <f>IF(ISERROR(別紙３!R211),"0",別紙３!R211)</f>
        <v>0</v>
      </c>
    </row>
    <row r="356" spans="1:9" s="9" customFormat="1" ht="15" customHeight="1" x14ac:dyDescent="0.2">
      <c r="A356" s="20">
        <f>別紙３!J212</f>
        <v>46463</v>
      </c>
      <c r="B356" s="21" t="str">
        <f>別紙３!K212</f>
        <v>水</v>
      </c>
      <c r="C356" s="57">
        <f>IF(ISERROR(別紙３!L212),"0",別紙３!L212)</f>
        <v>0</v>
      </c>
      <c r="D356" s="61" t="str">
        <f>IF(ISERROR(別紙３!M212),"0",別紙３!M212)</f>
        <v/>
      </c>
      <c r="E356" s="61" t="str">
        <f>IF(ISERROR(別紙３!N212),"0",別紙３!N212)</f>
        <v/>
      </c>
      <c r="F356" s="67" t="str">
        <f>IF(ISERROR(別紙３!O212),"0",別紙３!O212)</f>
        <v/>
      </c>
      <c r="G356" s="61">
        <f>IF(ISERROR(別紙３!P212),"0",別紙３!P212)</f>
        <v>0</v>
      </c>
      <c r="H356" s="61">
        <f>IF(ISERROR(別紙３!Q212),"0",別紙３!Q212)</f>
        <v>0</v>
      </c>
      <c r="I356" s="67">
        <f>IF(ISERROR(別紙３!R212),"0",別紙３!R212)</f>
        <v>0</v>
      </c>
    </row>
    <row r="357" spans="1:9" s="9" customFormat="1" ht="15" customHeight="1" x14ac:dyDescent="0.2">
      <c r="A357" s="20">
        <f>別紙３!J213</f>
        <v>46464</v>
      </c>
      <c r="B357" s="21" t="str">
        <f>別紙３!K213</f>
        <v>木</v>
      </c>
      <c r="C357" s="57">
        <f>IF(ISERROR(別紙３!L213),"0",別紙３!L213)</f>
        <v>0</v>
      </c>
      <c r="D357" s="61" t="str">
        <f>IF(ISERROR(別紙３!M213),"0",別紙３!M213)</f>
        <v/>
      </c>
      <c r="E357" s="61" t="str">
        <f>IF(ISERROR(別紙３!N213),"0",別紙３!N213)</f>
        <v/>
      </c>
      <c r="F357" s="67" t="str">
        <f>IF(ISERROR(別紙３!O213),"0",別紙３!O213)</f>
        <v/>
      </c>
      <c r="G357" s="61">
        <f>IF(ISERROR(別紙３!P213),"0",別紙３!P213)</f>
        <v>0</v>
      </c>
      <c r="H357" s="61">
        <f>IF(ISERROR(別紙３!Q213),"0",別紙３!Q213)</f>
        <v>0</v>
      </c>
      <c r="I357" s="67">
        <f>IF(ISERROR(別紙３!R213),"0",別紙３!R213)</f>
        <v>0</v>
      </c>
    </row>
    <row r="358" spans="1:9" s="9" customFormat="1" ht="15" customHeight="1" x14ac:dyDescent="0.2">
      <c r="A358" s="20">
        <f>別紙３!J214</f>
        <v>46465</v>
      </c>
      <c r="B358" s="21" t="str">
        <f>別紙３!K214</f>
        <v>金</v>
      </c>
      <c r="C358" s="57">
        <f>IF(ISERROR(別紙３!L214),"0",別紙３!L214)</f>
        <v>0</v>
      </c>
      <c r="D358" s="61" t="str">
        <f>IF(ISERROR(別紙３!M214),"0",別紙３!M214)</f>
        <v/>
      </c>
      <c r="E358" s="61" t="str">
        <f>IF(ISERROR(別紙３!N214),"0",別紙３!N214)</f>
        <v/>
      </c>
      <c r="F358" s="67" t="str">
        <f>IF(ISERROR(別紙３!O214),"0",別紙３!O214)</f>
        <v/>
      </c>
      <c r="G358" s="61">
        <f>IF(ISERROR(別紙３!P214),"0",別紙３!P214)</f>
        <v>0</v>
      </c>
      <c r="H358" s="61">
        <f>IF(ISERROR(別紙３!Q214),"0",別紙３!Q214)</f>
        <v>0</v>
      </c>
      <c r="I358" s="67">
        <f>IF(ISERROR(別紙３!R214),"0",別紙３!R214)</f>
        <v>0</v>
      </c>
    </row>
    <row r="359" spans="1:9" s="9" customFormat="1" ht="15" customHeight="1" x14ac:dyDescent="0.2">
      <c r="A359" s="20">
        <f>別紙３!J215</f>
        <v>46466</v>
      </c>
      <c r="B359" s="21" t="str">
        <f>別紙３!K215</f>
        <v>土</v>
      </c>
      <c r="C359" s="57">
        <f>IF(ISERROR(別紙３!L215),"0",別紙３!L215)</f>
        <v>0</v>
      </c>
      <c r="D359" s="61" t="str">
        <f>IF(ISERROR(別紙３!M215),"0",別紙３!M215)</f>
        <v/>
      </c>
      <c r="E359" s="61" t="str">
        <f>IF(ISERROR(別紙３!N215),"0",別紙３!N215)</f>
        <v/>
      </c>
      <c r="F359" s="67" t="str">
        <f>IF(ISERROR(別紙３!O215),"0",別紙３!O215)</f>
        <v/>
      </c>
      <c r="G359" s="61">
        <f>IF(ISERROR(別紙３!P215),"0",別紙３!P215)</f>
        <v>0</v>
      </c>
      <c r="H359" s="61">
        <f>IF(ISERROR(別紙３!Q215),"0",別紙３!Q215)</f>
        <v>0</v>
      </c>
      <c r="I359" s="67">
        <f>IF(ISERROR(別紙３!R215),"0",別紙３!R215)</f>
        <v>0</v>
      </c>
    </row>
    <row r="360" spans="1:9" s="9" customFormat="1" ht="15" customHeight="1" x14ac:dyDescent="0.2">
      <c r="A360" s="20">
        <f>別紙３!J216</f>
        <v>46467</v>
      </c>
      <c r="B360" s="21" t="str">
        <f>別紙３!K216</f>
        <v>日</v>
      </c>
      <c r="C360" s="57">
        <f>IF(ISERROR(別紙３!L216),"0",別紙３!L216)</f>
        <v>0</v>
      </c>
      <c r="D360" s="61" t="str">
        <f>IF(ISERROR(別紙３!M216),"0",別紙３!M216)</f>
        <v/>
      </c>
      <c r="E360" s="61" t="str">
        <f>IF(ISERROR(別紙３!N216),"0",別紙３!N216)</f>
        <v/>
      </c>
      <c r="F360" s="67" t="str">
        <f>IF(ISERROR(別紙３!O216),"0",別紙３!O216)</f>
        <v/>
      </c>
      <c r="G360" s="61">
        <f>IF(ISERROR(別紙３!P216),"0",別紙３!P216)</f>
        <v>0</v>
      </c>
      <c r="H360" s="61">
        <f>IF(ISERROR(別紙３!Q216),"0",別紙３!Q216)</f>
        <v>0</v>
      </c>
      <c r="I360" s="67">
        <f>IF(ISERROR(別紙３!R216),"0",別紙３!R216)</f>
        <v>0</v>
      </c>
    </row>
    <row r="361" spans="1:9" s="9" customFormat="1" ht="15" customHeight="1" x14ac:dyDescent="0.2">
      <c r="A361" s="20">
        <f>別紙３!J217</f>
        <v>46468</v>
      </c>
      <c r="B361" s="21" t="str">
        <f>別紙３!K217</f>
        <v>月</v>
      </c>
      <c r="C361" s="57">
        <f>IF(ISERROR(別紙３!L217),"0",別紙３!L217)</f>
        <v>0</v>
      </c>
      <c r="D361" s="61" t="str">
        <f>IF(ISERROR(別紙３!M217),"0",別紙３!M217)</f>
        <v/>
      </c>
      <c r="E361" s="61" t="str">
        <f>IF(ISERROR(別紙３!N217),"0",別紙３!N217)</f>
        <v/>
      </c>
      <c r="F361" s="67" t="str">
        <f>IF(ISERROR(別紙３!O217),"0",別紙３!O217)</f>
        <v/>
      </c>
      <c r="G361" s="61">
        <f>IF(ISERROR(別紙３!P217),"0",別紙３!P217)</f>
        <v>0</v>
      </c>
      <c r="H361" s="61">
        <f>IF(ISERROR(別紙３!Q217),"0",別紙３!Q217)</f>
        <v>0</v>
      </c>
      <c r="I361" s="67">
        <f>IF(ISERROR(別紙３!R217),"0",別紙３!R217)</f>
        <v>0</v>
      </c>
    </row>
    <row r="362" spans="1:9" s="9" customFormat="1" ht="15" customHeight="1" x14ac:dyDescent="0.2">
      <c r="A362" s="20">
        <f>別紙３!J218</f>
        <v>46469</v>
      </c>
      <c r="B362" s="21" t="str">
        <f>別紙３!K218</f>
        <v>火</v>
      </c>
      <c r="C362" s="57">
        <f>IF(ISERROR(別紙３!L218),"0",別紙３!L218)</f>
        <v>0</v>
      </c>
      <c r="D362" s="61" t="str">
        <f>IF(ISERROR(別紙３!M218),"0",別紙３!M218)</f>
        <v/>
      </c>
      <c r="E362" s="61" t="str">
        <f>IF(ISERROR(別紙３!N218),"0",別紙３!N218)</f>
        <v/>
      </c>
      <c r="F362" s="67" t="str">
        <f>IF(ISERROR(別紙３!O218),"0",別紙３!O218)</f>
        <v/>
      </c>
      <c r="G362" s="61">
        <f>IF(ISERROR(別紙３!P218),"0",別紙３!P218)</f>
        <v>0</v>
      </c>
      <c r="H362" s="61">
        <f>IF(ISERROR(別紙３!Q218),"0",別紙３!Q218)</f>
        <v>0</v>
      </c>
      <c r="I362" s="67">
        <f>IF(ISERROR(別紙３!R218),"0",別紙３!R218)</f>
        <v>0</v>
      </c>
    </row>
    <row r="363" spans="1:9" s="9" customFormat="1" ht="15" customHeight="1" x14ac:dyDescent="0.2">
      <c r="A363" s="20">
        <f>別紙３!J219</f>
        <v>46470</v>
      </c>
      <c r="B363" s="21" t="str">
        <f>別紙３!K219</f>
        <v>水</v>
      </c>
      <c r="C363" s="57">
        <f>IF(ISERROR(別紙３!L219),"0",別紙３!L219)</f>
        <v>0</v>
      </c>
      <c r="D363" s="61" t="str">
        <f>IF(ISERROR(別紙３!M219),"0",別紙３!M219)</f>
        <v/>
      </c>
      <c r="E363" s="61" t="str">
        <f>IF(ISERROR(別紙３!N219),"0",別紙３!N219)</f>
        <v/>
      </c>
      <c r="F363" s="67" t="str">
        <f>IF(ISERROR(別紙３!O219),"0",別紙３!O219)</f>
        <v/>
      </c>
      <c r="G363" s="61">
        <f>IF(ISERROR(別紙３!P219),"0",別紙３!P219)</f>
        <v>0</v>
      </c>
      <c r="H363" s="61">
        <f>IF(ISERROR(別紙３!Q219),"0",別紙３!Q219)</f>
        <v>0</v>
      </c>
      <c r="I363" s="67">
        <f>IF(ISERROR(別紙３!R219),"0",別紙３!R219)</f>
        <v>0</v>
      </c>
    </row>
    <row r="364" spans="1:9" s="9" customFormat="1" ht="15" customHeight="1" x14ac:dyDescent="0.2">
      <c r="A364" s="20">
        <f>別紙３!J220</f>
        <v>46471</v>
      </c>
      <c r="B364" s="21" t="str">
        <f>別紙３!K220</f>
        <v>木</v>
      </c>
      <c r="C364" s="57">
        <f>IF(ISERROR(別紙３!L220),"0",別紙３!L220)</f>
        <v>0</v>
      </c>
      <c r="D364" s="61" t="str">
        <f>IF(ISERROR(別紙３!M220),"0",別紙３!M220)</f>
        <v/>
      </c>
      <c r="E364" s="61" t="str">
        <f>IF(ISERROR(別紙３!N220),"0",別紙３!N220)</f>
        <v/>
      </c>
      <c r="F364" s="67" t="str">
        <f>IF(ISERROR(別紙３!O220),"0",別紙３!O220)</f>
        <v/>
      </c>
      <c r="G364" s="61">
        <f>IF(ISERROR(別紙３!P220),"0",別紙３!P220)</f>
        <v>0</v>
      </c>
      <c r="H364" s="61">
        <f>IF(ISERROR(別紙３!Q220),"0",別紙３!Q220)</f>
        <v>0</v>
      </c>
      <c r="I364" s="67">
        <f>IF(ISERROR(別紙３!R220),"0",別紙３!R220)</f>
        <v>0</v>
      </c>
    </row>
    <row r="365" spans="1:9" s="9" customFormat="1" ht="15" customHeight="1" x14ac:dyDescent="0.2">
      <c r="A365" s="20">
        <f>別紙３!J221</f>
        <v>46472</v>
      </c>
      <c r="B365" s="21" t="str">
        <f>別紙３!K221</f>
        <v>金</v>
      </c>
      <c r="C365" s="57">
        <f>IF(ISERROR(別紙３!L221),"0",別紙３!L221)</f>
        <v>0</v>
      </c>
      <c r="D365" s="61" t="str">
        <f>IF(ISERROR(別紙３!M221),"0",別紙３!M221)</f>
        <v/>
      </c>
      <c r="E365" s="61" t="str">
        <f>IF(ISERROR(別紙３!N221),"0",別紙３!N221)</f>
        <v/>
      </c>
      <c r="F365" s="67" t="str">
        <f>IF(ISERROR(別紙３!O221),"0",別紙３!O221)</f>
        <v/>
      </c>
      <c r="G365" s="61">
        <f>IF(ISERROR(別紙３!P221),"0",別紙３!P221)</f>
        <v>0</v>
      </c>
      <c r="H365" s="61">
        <f>IF(ISERROR(別紙３!Q221),"0",別紙３!Q221)</f>
        <v>0</v>
      </c>
      <c r="I365" s="67">
        <f>IF(ISERROR(別紙３!R221),"0",別紙３!R221)</f>
        <v>0</v>
      </c>
    </row>
    <row r="366" spans="1:9" s="9" customFormat="1" ht="15" customHeight="1" x14ac:dyDescent="0.2">
      <c r="A366" s="20">
        <f>別紙３!J222</f>
        <v>46473</v>
      </c>
      <c r="B366" s="21" t="str">
        <f>別紙３!K222</f>
        <v>土</v>
      </c>
      <c r="C366" s="57">
        <f>IF(ISERROR(別紙３!L222),"0",別紙３!L222)</f>
        <v>0</v>
      </c>
      <c r="D366" s="61" t="str">
        <f>IF(ISERROR(別紙３!M222),"0",別紙３!M222)</f>
        <v/>
      </c>
      <c r="E366" s="61" t="str">
        <f>IF(ISERROR(別紙３!N222),"0",別紙３!N222)</f>
        <v/>
      </c>
      <c r="F366" s="67" t="str">
        <f>IF(ISERROR(別紙３!O222),"0",別紙３!O222)</f>
        <v/>
      </c>
      <c r="G366" s="61">
        <f>IF(ISERROR(別紙３!P222),"0",別紙３!P222)</f>
        <v>0</v>
      </c>
      <c r="H366" s="61">
        <f>IF(ISERROR(別紙３!Q222),"0",別紙３!Q222)</f>
        <v>0</v>
      </c>
      <c r="I366" s="67">
        <f>IF(ISERROR(別紙３!R222),"0",別紙３!R222)</f>
        <v>0</v>
      </c>
    </row>
    <row r="367" spans="1:9" s="9" customFormat="1" ht="15" customHeight="1" x14ac:dyDescent="0.2">
      <c r="A367" s="20">
        <f>別紙３!J223</f>
        <v>46474</v>
      </c>
      <c r="B367" s="21" t="str">
        <f>別紙３!K223</f>
        <v>日</v>
      </c>
      <c r="C367" s="57">
        <f>IF(ISERROR(別紙３!L223),"0",別紙３!L223)</f>
        <v>0</v>
      </c>
      <c r="D367" s="61" t="str">
        <f>IF(ISERROR(別紙３!M223),"0",別紙３!M223)</f>
        <v/>
      </c>
      <c r="E367" s="61" t="str">
        <f>IF(ISERROR(別紙３!N223),"0",別紙３!N223)</f>
        <v/>
      </c>
      <c r="F367" s="67" t="str">
        <f>IF(ISERROR(別紙３!O223),"0",別紙３!O223)</f>
        <v/>
      </c>
      <c r="G367" s="61">
        <f>IF(ISERROR(別紙３!P223),"0",別紙３!P223)</f>
        <v>0</v>
      </c>
      <c r="H367" s="61">
        <f>IF(ISERROR(別紙３!Q223),"0",別紙３!Q223)</f>
        <v>0</v>
      </c>
      <c r="I367" s="67">
        <f>IF(ISERROR(別紙３!R223),"0",別紙３!R223)</f>
        <v>0</v>
      </c>
    </row>
    <row r="368" spans="1:9" s="9" customFormat="1" ht="15" customHeight="1" x14ac:dyDescent="0.2">
      <c r="A368" s="20">
        <f>別紙３!J224</f>
        <v>46475</v>
      </c>
      <c r="B368" s="21" t="str">
        <f>別紙３!K224</f>
        <v>月</v>
      </c>
      <c r="C368" s="57">
        <f>IF(ISERROR(別紙３!L224),"0",別紙３!L224)</f>
        <v>0</v>
      </c>
      <c r="D368" s="61" t="str">
        <f>IF(ISERROR(別紙３!M224),"0",別紙３!M224)</f>
        <v/>
      </c>
      <c r="E368" s="61" t="str">
        <f>IF(ISERROR(別紙３!N224),"0",別紙３!N224)</f>
        <v/>
      </c>
      <c r="F368" s="67" t="str">
        <f>IF(ISERROR(別紙３!O224),"0",別紙３!O224)</f>
        <v/>
      </c>
      <c r="G368" s="61">
        <f>IF(ISERROR(別紙３!P224),"0",別紙３!P224)</f>
        <v>0</v>
      </c>
      <c r="H368" s="61">
        <f>IF(ISERROR(別紙３!Q224),"0",別紙３!Q224)</f>
        <v>0</v>
      </c>
      <c r="I368" s="67">
        <f>IF(ISERROR(別紙３!R224),"0",別紙３!R224)</f>
        <v>0</v>
      </c>
    </row>
    <row r="369" spans="1:9" s="9" customFormat="1" ht="15" customHeight="1" x14ac:dyDescent="0.2">
      <c r="A369" s="20">
        <f>別紙３!J225</f>
        <v>46476</v>
      </c>
      <c r="B369" s="21" t="str">
        <f>別紙３!K225</f>
        <v>火</v>
      </c>
      <c r="C369" s="57">
        <f>IF(ISERROR(別紙３!L225),"0",別紙３!L225)</f>
        <v>0</v>
      </c>
      <c r="D369" s="61" t="str">
        <f>IF(ISERROR(別紙３!M225),"0",別紙３!M225)</f>
        <v/>
      </c>
      <c r="E369" s="61" t="str">
        <f>IF(ISERROR(別紙３!N225),"0",別紙３!N225)</f>
        <v/>
      </c>
      <c r="F369" s="67" t="str">
        <f>IF(ISERROR(別紙３!O225),"0",別紙３!O225)</f>
        <v/>
      </c>
      <c r="G369" s="61">
        <f>IF(ISERROR(別紙３!P225),"0",別紙３!P225)</f>
        <v>0</v>
      </c>
      <c r="H369" s="61">
        <f>IF(ISERROR(別紙３!Q225),"0",別紙３!Q225)</f>
        <v>0</v>
      </c>
      <c r="I369" s="67">
        <f>IF(ISERROR(別紙３!R225),"0",別紙３!R225)</f>
        <v>0</v>
      </c>
    </row>
    <row r="370" spans="1:9" s="9" customFormat="1" ht="15" customHeight="1" thickBot="1" x14ac:dyDescent="0.25">
      <c r="A370" s="20">
        <f>別紙３!J226</f>
        <v>46477</v>
      </c>
      <c r="B370" s="91" t="str">
        <f>別紙３!K226</f>
        <v>水</v>
      </c>
      <c r="C370" s="57">
        <f>IF(ISERROR(別紙３!L226),"0",別紙３!L226)</f>
        <v>0</v>
      </c>
      <c r="D370" s="61" t="str">
        <f>IF(ISERROR(別紙３!M226),"0",別紙３!M226)</f>
        <v/>
      </c>
      <c r="E370" s="61" t="str">
        <f>IF(ISERROR(別紙３!N226),"0",別紙３!N226)</f>
        <v/>
      </c>
      <c r="F370" s="67" t="str">
        <f>IF(ISERROR(別紙３!O226),"0",別紙３!O226)</f>
        <v/>
      </c>
      <c r="G370" s="61">
        <f>IF(ISERROR(別紙３!P226),"0",別紙３!P226)</f>
        <v>0</v>
      </c>
      <c r="H370" s="61">
        <f>IF(ISERROR(別紙３!Q226),"0",別紙３!Q226)</f>
        <v>0</v>
      </c>
      <c r="I370" s="67">
        <f>IF(ISERROR(別紙３!R226),"0",別紙３!R226)</f>
        <v>0</v>
      </c>
    </row>
    <row r="371" spans="1:9" ht="15" customHeight="1" thickBot="1" x14ac:dyDescent="0.25">
      <c r="B371" s="92">
        <f>調査票!L2</f>
        <v>0</v>
      </c>
      <c r="C371" s="2">
        <f xml:space="preserve"> INDEX(基準値!C2:C497,MATCH($B$371,基準値!$A$2:$A$497,0))</f>
        <v>0</v>
      </c>
      <c r="D371" s="2">
        <f xml:space="preserve"> INDEX(基準値!D2:D497,MATCH($B$371,基準値!$A$2:$A$497,0))</f>
        <v>0</v>
      </c>
      <c r="E371" s="2">
        <f xml:space="preserve"> INDEX(基準値!E2:E497,MATCH($B$371,基準値!$A$2:$A$497,0))</f>
        <v>0</v>
      </c>
      <c r="F371" s="2">
        <f xml:space="preserve"> INDEX(基準値!F2:F497,MATCH($B$371,基準値!$A$2:$A$497,0))</f>
        <v>0</v>
      </c>
      <c r="G371" s="2">
        <f xml:space="preserve"> INDEX(基準値!G2:G497,MATCH($B$371,基準値!$A$2:$A$497,0))</f>
        <v>0</v>
      </c>
      <c r="H371" s="2">
        <f xml:space="preserve"> INDEX(基準値!I2:I497,MATCH($B$371,基準値!$A$2:$A$497,0))</f>
        <v>0</v>
      </c>
      <c r="I371" s="2">
        <f xml:space="preserve"> INDEX(基準値!K2:K497,MATCH($B$371,基準値!$A$2:$A$497,0))</f>
        <v>0</v>
      </c>
    </row>
    <row r="372" spans="1:9" ht="15" customHeight="1" x14ac:dyDescent="0.2">
      <c r="G372" s="2">
        <f xml:space="preserve"> INDEX(基準値!H2:H497,MATCH($B$371,基準値!$A$2:$A$497,0))</f>
        <v>0</v>
      </c>
      <c r="H372" s="2">
        <f xml:space="preserve"> INDEX(基準値!J2:J497,MATCH($B$371,基準値!$A$2:$A$497,0))</f>
        <v>0</v>
      </c>
      <c r="I372" s="2">
        <f xml:space="preserve"> INDEX(基準値!L2:L497,MATCH($B$371,基準値!$A$2:$A$497,0))</f>
        <v>0</v>
      </c>
    </row>
  </sheetData>
  <sheetProtection password="DF4D" sheet="1" objects="1" scenarios="1"/>
  <mergeCells count="5">
    <mergeCell ref="A2:I2"/>
    <mergeCell ref="A3:A4"/>
    <mergeCell ref="B3:B4"/>
    <mergeCell ref="D3:F3"/>
    <mergeCell ref="G3:I3"/>
  </mergeCells>
  <phoneticPr fontId="2"/>
  <conditionalFormatting sqref="C5:C370">
    <cfRule type="cellIs" dxfId="9" priority="10" operator="greaterThan">
      <formula>$C$371</formula>
    </cfRule>
  </conditionalFormatting>
  <conditionalFormatting sqref="D5:D370">
    <cfRule type="expression" dxfId="8" priority="9">
      <formula>AND($D5&gt;$D$371,$D5&lt;&gt;"")</formula>
    </cfRule>
  </conditionalFormatting>
  <conditionalFormatting sqref="E5:E370">
    <cfRule type="expression" dxfId="7" priority="8">
      <formula>AND($E5&gt;$E$371,$E5&lt;&gt;"")</formula>
    </cfRule>
  </conditionalFormatting>
  <conditionalFormatting sqref="F5:F370">
    <cfRule type="expression" dxfId="6" priority="7">
      <formula>AND($F5&gt;$F$371,$F5&lt;&gt;"")</formula>
    </cfRule>
  </conditionalFormatting>
  <conditionalFormatting sqref="G5:G370">
    <cfRule type="cellIs" dxfId="5" priority="3" stopIfTrue="1" operator="greaterThan">
      <formula>$G$372</formula>
    </cfRule>
    <cfRule type="cellIs" dxfId="4" priority="6" operator="greaterThan">
      <formula>$G$371</formula>
    </cfRule>
  </conditionalFormatting>
  <conditionalFormatting sqref="H5:H370">
    <cfRule type="cellIs" dxfId="3" priority="2" stopIfTrue="1" operator="greaterThan">
      <formula>$H$372</formula>
    </cfRule>
    <cfRule type="cellIs" dxfId="2" priority="5" operator="greaterThan">
      <formula>$H$371</formula>
    </cfRule>
  </conditionalFormatting>
  <conditionalFormatting sqref="I5:I370">
    <cfRule type="cellIs" dxfId="1" priority="1" stopIfTrue="1" operator="greaterThan">
      <formula>$I$372</formula>
    </cfRule>
    <cfRule type="cellIs" dxfId="0" priority="4" operator="greaterThan">
      <formula>$I$371</formula>
    </cfRule>
  </conditionalFormatting>
  <printOptions horizontalCentered="1" verticalCentered="1"/>
  <pageMargins left="0.78740157480314965" right="0.78740157480314965" top="0.59055118110236227" bottom="0.59055118110236227" header="0.51181102362204722" footer="0.51181102362204722"/>
  <pageSetup paperSize="9" scale="97" orientation="portrait" r:id="rId1"/>
  <headerFooter alignWithMargins="0"/>
  <rowBreaks count="11" manualBreakCount="11">
    <brk id="34" max="8" man="1"/>
    <brk id="65" max="8" man="1"/>
    <brk id="95" max="8" man="1"/>
    <brk id="126" max="8" man="1"/>
    <brk id="157" max="8" man="1"/>
    <brk id="187" max="8" man="1"/>
    <brk id="218" max="8" man="1"/>
    <brk id="248" max="8" man="1"/>
    <brk id="279" max="8" man="1"/>
    <brk id="310" max="8" man="1"/>
    <brk id="339"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O400"/>
  <sheetViews>
    <sheetView zoomScaleNormal="100" workbookViewId="0">
      <pane ySplit="1" topLeftCell="A253" activePane="bottomLeft" state="frozen"/>
      <selection activeCell="E4" sqref="E4"/>
      <selection pane="bottomLeft" activeCell="E4" sqref="E4"/>
    </sheetView>
  </sheetViews>
  <sheetFormatPr defaultColWidth="9" defaultRowHeight="13" x14ac:dyDescent="0.2"/>
  <cols>
    <col min="1" max="1" width="4.90625" style="104" customWidth="1"/>
    <col min="2" max="2" width="41.90625" style="165" bestFit="1" customWidth="1"/>
    <col min="3" max="6" width="9" style="165" customWidth="1"/>
    <col min="7" max="8" width="9.6328125" style="166" customWidth="1"/>
    <col min="9" max="13" width="9.6328125" style="165" customWidth="1"/>
    <col min="14" max="14" width="9" style="165" customWidth="1"/>
    <col min="15" max="16384" width="9" style="104"/>
  </cols>
  <sheetData>
    <row r="1" spans="1:14" ht="22" x14ac:dyDescent="0.2">
      <c r="A1" s="85" t="s">
        <v>118</v>
      </c>
      <c r="B1" s="108" t="s">
        <v>508</v>
      </c>
      <c r="C1" s="109" t="s">
        <v>509</v>
      </c>
      <c r="D1" s="110" t="s">
        <v>505</v>
      </c>
      <c r="E1" s="110" t="s">
        <v>506</v>
      </c>
      <c r="F1" s="111" t="s">
        <v>507</v>
      </c>
      <c r="G1" s="112" t="s">
        <v>511</v>
      </c>
      <c r="H1" s="112" t="s">
        <v>512</v>
      </c>
      <c r="I1" s="111" t="s">
        <v>513</v>
      </c>
      <c r="J1" s="111" t="s">
        <v>514</v>
      </c>
      <c r="K1" s="111" t="s">
        <v>515</v>
      </c>
      <c r="L1" s="111" t="s">
        <v>516</v>
      </c>
      <c r="M1" s="111" t="s">
        <v>541</v>
      </c>
      <c r="N1" s="113" t="s">
        <v>504</v>
      </c>
    </row>
    <row r="2" spans="1:14" x14ac:dyDescent="0.2">
      <c r="A2" s="187">
        <v>2</v>
      </c>
      <c r="B2" s="206" t="s">
        <v>569</v>
      </c>
      <c r="C2" s="189">
        <v>700</v>
      </c>
      <c r="D2" s="190">
        <v>48.8</v>
      </c>
      <c r="E2" s="190">
        <v>14</v>
      </c>
      <c r="F2" s="191">
        <v>1.41</v>
      </c>
      <c r="G2" s="192">
        <v>100</v>
      </c>
      <c r="H2" s="192">
        <v>130</v>
      </c>
      <c r="I2" s="192">
        <v>60</v>
      </c>
      <c r="J2" s="192">
        <v>120</v>
      </c>
      <c r="K2" s="192">
        <v>8</v>
      </c>
      <c r="L2" s="192">
        <v>16</v>
      </c>
      <c r="M2" s="193">
        <v>3</v>
      </c>
      <c r="N2" s="194" t="s">
        <v>119</v>
      </c>
    </row>
    <row r="3" spans="1:14" x14ac:dyDescent="0.2">
      <c r="A3" s="90">
        <v>4</v>
      </c>
      <c r="B3" s="114" t="s">
        <v>120</v>
      </c>
      <c r="C3" s="115">
        <v>400</v>
      </c>
      <c r="D3" s="116">
        <v>28</v>
      </c>
      <c r="E3" s="116">
        <v>8</v>
      </c>
      <c r="F3" s="117">
        <v>0.8</v>
      </c>
      <c r="G3" s="118">
        <v>90</v>
      </c>
      <c r="H3" s="118">
        <v>120</v>
      </c>
      <c r="I3" s="119">
        <v>60</v>
      </c>
      <c r="J3" s="119">
        <v>120</v>
      </c>
      <c r="K3" s="119">
        <v>8</v>
      </c>
      <c r="L3" s="119">
        <v>16</v>
      </c>
      <c r="M3" s="120">
        <v>3</v>
      </c>
      <c r="N3" s="121" t="s">
        <v>119</v>
      </c>
    </row>
    <row r="4" spans="1:14" x14ac:dyDescent="0.2">
      <c r="A4" s="90">
        <v>5</v>
      </c>
      <c r="B4" s="114" t="s">
        <v>121</v>
      </c>
      <c r="C4" s="115">
        <v>5935</v>
      </c>
      <c r="D4" s="116">
        <v>414.9</v>
      </c>
      <c r="E4" s="116">
        <v>118.9</v>
      </c>
      <c r="F4" s="117">
        <v>11.92</v>
      </c>
      <c r="G4" s="118">
        <v>70</v>
      </c>
      <c r="H4" s="118">
        <v>100</v>
      </c>
      <c r="I4" s="119">
        <v>60</v>
      </c>
      <c r="J4" s="119">
        <v>120</v>
      </c>
      <c r="K4" s="119">
        <v>8</v>
      </c>
      <c r="L4" s="119">
        <v>16</v>
      </c>
      <c r="M4" s="120">
        <v>3</v>
      </c>
      <c r="N4" s="121" t="s">
        <v>119</v>
      </c>
    </row>
    <row r="5" spans="1:14" x14ac:dyDescent="0.2">
      <c r="A5" s="90">
        <v>6</v>
      </c>
      <c r="B5" s="114" t="s">
        <v>499</v>
      </c>
      <c r="C5" s="115">
        <v>2000</v>
      </c>
      <c r="D5" s="116">
        <v>128.6</v>
      </c>
      <c r="E5" s="116">
        <v>40.1</v>
      </c>
      <c r="F5" s="117">
        <v>4.03</v>
      </c>
      <c r="G5" s="118">
        <v>90</v>
      </c>
      <c r="H5" s="118">
        <v>120</v>
      </c>
      <c r="I5" s="119">
        <v>60</v>
      </c>
      <c r="J5" s="119">
        <v>120</v>
      </c>
      <c r="K5" s="119">
        <v>8</v>
      </c>
      <c r="L5" s="119">
        <v>16</v>
      </c>
      <c r="M5" s="120">
        <v>3</v>
      </c>
      <c r="N5" s="121" t="s">
        <v>119</v>
      </c>
    </row>
    <row r="6" spans="1:14" x14ac:dyDescent="0.2">
      <c r="A6" s="90">
        <v>7</v>
      </c>
      <c r="B6" s="114" t="s">
        <v>122</v>
      </c>
      <c r="C6" s="115">
        <v>7000</v>
      </c>
      <c r="D6" s="116">
        <v>472.5</v>
      </c>
      <c r="E6" s="116">
        <v>140</v>
      </c>
      <c r="F6" s="117">
        <v>14</v>
      </c>
      <c r="G6" s="118">
        <v>70</v>
      </c>
      <c r="H6" s="118">
        <v>100</v>
      </c>
      <c r="I6" s="119">
        <v>60</v>
      </c>
      <c r="J6" s="119">
        <v>120</v>
      </c>
      <c r="K6" s="119">
        <v>8</v>
      </c>
      <c r="L6" s="119">
        <v>16</v>
      </c>
      <c r="M6" s="120">
        <v>3</v>
      </c>
      <c r="N6" s="121" t="s">
        <v>119</v>
      </c>
    </row>
    <row r="7" spans="1:14" x14ac:dyDescent="0.2">
      <c r="A7" s="90">
        <v>8</v>
      </c>
      <c r="B7" s="114" t="s">
        <v>123</v>
      </c>
      <c r="C7" s="115">
        <v>1180</v>
      </c>
      <c r="D7" s="116">
        <v>80.5</v>
      </c>
      <c r="E7" s="116">
        <v>21.6</v>
      </c>
      <c r="F7" s="117">
        <v>2.16</v>
      </c>
      <c r="G7" s="118">
        <v>90</v>
      </c>
      <c r="H7" s="118">
        <v>120</v>
      </c>
      <c r="I7" s="119">
        <v>60</v>
      </c>
      <c r="J7" s="119">
        <v>120</v>
      </c>
      <c r="K7" s="119">
        <v>8</v>
      </c>
      <c r="L7" s="119">
        <v>16</v>
      </c>
      <c r="M7" s="120">
        <v>3</v>
      </c>
      <c r="N7" s="121" t="s">
        <v>119</v>
      </c>
    </row>
    <row r="8" spans="1:14" x14ac:dyDescent="0.2">
      <c r="A8" s="90">
        <v>9</v>
      </c>
      <c r="B8" s="114" t="s">
        <v>500</v>
      </c>
      <c r="C8" s="115">
        <v>3500</v>
      </c>
      <c r="D8" s="116">
        <v>210</v>
      </c>
      <c r="E8" s="116">
        <v>70</v>
      </c>
      <c r="F8" s="117">
        <v>7</v>
      </c>
      <c r="G8" s="118">
        <v>80</v>
      </c>
      <c r="H8" s="118">
        <v>110</v>
      </c>
      <c r="I8" s="119">
        <v>60</v>
      </c>
      <c r="J8" s="119">
        <v>120</v>
      </c>
      <c r="K8" s="119">
        <v>8</v>
      </c>
      <c r="L8" s="119">
        <v>16</v>
      </c>
      <c r="M8" s="120">
        <v>3</v>
      </c>
      <c r="N8" s="121" t="s">
        <v>119</v>
      </c>
    </row>
    <row r="9" spans="1:14" x14ac:dyDescent="0.2">
      <c r="A9" s="90">
        <v>10</v>
      </c>
      <c r="B9" s="114" t="s">
        <v>124</v>
      </c>
      <c r="C9" s="115">
        <v>9709</v>
      </c>
      <c r="D9" s="116">
        <v>873.3</v>
      </c>
      <c r="E9" s="116">
        <v>194.3</v>
      </c>
      <c r="F9" s="117">
        <v>19.45</v>
      </c>
      <c r="G9" s="118">
        <v>70</v>
      </c>
      <c r="H9" s="118">
        <v>100</v>
      </c>
      <c r="I9" s="119">
        <v>60</v>
      </c>
      <c r="J9" s="119">
        <v>120</v>
      </c>
      <c r="K9" s="119">
        <v>8</v>
      </c>
      <c r="L9" s="119">
        <v>16</v>
      </c>
      <c r="M9" s="120">
        <v>3</v>
      </c>
      <c r="N9" s="121" t="s">
        <v>119</v>
      </c>
    </row>
    <row r="10" spans="1:14" x14ac:dyDescent="0.2">
      <c r="A10" s="90">
        <v>11</v>
      </c>
      <c r="B10" s="207" t="s">
        <v>555</v>
      </c>
      <c r="C10" s="115">
        <v>870</v>
      </c>
      <c r="D10" s="116">
        <v>60.9</v>
      </c>
      <c r="E10" s="116">
        <v>17.399999999999999</v>
      </c>
      <c r="F10" s="117">
        <v>1.74</v>
      </c>
      <c r="G10" s="118">
        <v>55</v>
      </c>
      <c r="H10" s="118">
        <v>75</v>
      </c>
      <c r="I10" s="119">
        <v>60</v>
      </c>
      <c r="J10" s="119">
        <v>120</v>
      </c>
      <c r="K10" s="119">
        <v>8</v>
      </c>
      <c r="L10" s="119">
        <v>16</v>
      </c>
      <c r="M10" s="120">
        <v>3</v>
      </c>
      <c r="N10" s="121" t="s">
        <v>119</v>
      </c>
    </row>
    <row r="11" spans="1:14" x14ac:dyDescent="0.2">
      <c r="A11" s="90">
        <v>12</v>
      </c>
      <c r="B11" s="114" t="s">
        <v>125</v>
      </c>
      <c r="C11" s="115">
        <v>1300</v>
      </c>
      <c r="D11" s="116">
        <v>78</v>
      </c>
      <c r="E11" s="116">
        <v>26</v>
      </c>
      <c r="F11" s="117">
        <v>2.6</v>
      </c>
      <c r="G11" s="118">
        <v>55</v>
      </c>
      <c r="H11" s="118">
        <v>75</v>
      </c>
      <c r="I11" s="119">
        <v>60</v>
      </c>
      <c r="J11" s="119">
        <v>120</v>
      </c>
      <c r="K11" s="119">
        <v>8</v>
      </c>
      <c r="L11" s="119">
        <v>16</v>
      </c>
      <c r="M11" s="120">
        <v>3</v>
      </c>
      <c r="N11" s="121" t="s">
        <v>119</v>
      </c>
    </row>
    <row r="12" spans="1:14" x14ac:dyDescent="0.2">
      <c r="A12" s="90">
        <v>13</v>
      </c>
      <c r="B12" s="114" t="s">
        <v>126</v>
      </c>
      <c r="C12" s="115">
        <v>2900</v>
      </c>
      <c r="D12" s="116">
        <v>201</v>
      </c>
      <c r="E12" s="116">
        <v>56</v>
      </c>
      <c r="F12" s="117">
        <v>5.6</v>
      </c>
      <c r="G12" s="118">
        <v>55</v>
      </c>
      <c r="H12" s="118">
        <v>75</v>
      </c>
      <c r="I12" s="119">
        <v>60</v>
      </c>
      <c r="J12" s="119">
        <v>120</v>
      </c>
      <c r="K12" s="119">
        <v>8</v>
      </c>
      <c r="L12" s="119">
        <v>16</v>
      </c>
      <c r="M12" s="120">
        <v>3</v>
      </c>
      <c r="N12" s="121" t="s">
        <v>119</v>
      </c>
    </row>
    <row r="13" spans="1:14" x14ac:dyDescent="0.2">
      <c r="A13" s="90">
        <v>17</v>
      </c>
      <c r="B13" s="114" t="s">
        <v>127</v>
      </c>
      <c r="C13" s="115">
        <v>2450</v>
      </c>
      <c r="D13" s="116">
        <v>164.3</v>
      </c>
      <c r="E13" s="116">
        <v>49.2</v>
      </c>
      <c r="F13" s="117">
        <v>4.95</v>
      </c>
      <c r="G13" s="118">
        <v>100</v>
      </c>
      <c r="H13" s="118">
        <v>130</v>
      </c>
      <c r="I13" s="119">
        <v>60</v>
      </c>
      <c r="J13" s="119">
        <v>120</v>
      </c>
      <c r="K13" s="119">
        <v>8</v>
      </c>
      <c r="L13" s="119">
        <v>16</v>
      </c>
      <c r="M13" s="120">
        <v>3</v>
      </c>
      <c r="N13" s="121" t="s">
        <v>119</v>
      </c>
    </row>
    <row r="14" spans="1:14" x14ac:dyDescent="0.2">
      <c r="A14" s="90">
        <v>18</v>
      </c>
      <c r="B14" s="114" t="s">
        <v>128</v>
      </c>
      <c r="C14" s="115">
        <v>9000</v>
      </c>
      <c r="D14" s="116">
        <v>571</v>
      </c>
      <c r="E14" s="116">
        <v>152</v>
      </c>
      <c r="F14" s="117">
        <v>15.2</v>
      </c>
      <c r="G14" s="118">
        <v>70</v>
      </c>
      <c r="H14" s="118">
        <v>100</v>
      </c>
      <c r="I14" s="119">
        <v>60</v>
      </c>
      <c r="J14" s="119">
        <v>120</v>
      </c>
      <c r="K14" s="119">
        <v>8</v>
      </c>
      <c r="L14" s="119">
        <v>16</v>
      </c>
      <c r="M14" s="120">
        <v>3</v>
      </c>
      <c r="N14" s="121" t="s">
        <v>119</v>
      </c>
    </row>
    <row r="15" spans="1:14" x14ac:dyDescent="0.2">
      <c r="A15" s="90">
        <v>20</v>
      </c>
      <c r="B15" s="114" t="s">
        <v>129</v>
      </c>
      <c r="C15" s="115">
        <v>3524</v>
      </c>
      <c r="D15" s="116">
        <v>245.72</v>
      </c>
      <c r="E15" s="116">
        <v>70.72</v>
      </c>
      <c r="F15" s="117">
        <v>7.12</v>
      </c>
      <c r="G15" s="118">
        <v>80</v>
      </c>
      <c r="H15" s="118">
        <v>110</v>
      </c>
      <c r="I15" s="119">
        <v>60</v>
      </c>
      <c r="J15" s="119">
        <v>120</v>
      </c>
      <c r="K15" s="119">
        <v>8</v>
      </c>
      <c r="L15" s="119">
        <v>16</v>
      </c>
      <c r="M15" s="120">
        <v>3</v>
      </c>
      <c r="N15" s="121" t="s">
        <v>119</v>
      </c>
    </row>
    <row r="16" spans="1:14" x14ac:dyDescent="0.2">
      <c r="A16" s="90">
        <v>21</v>
      </c>
      <c r="B16" s="114" t="s">
        <v>130</v>
      </c>
      <c r="C16" s="115">
        <v>37330</v>
      </c>
      <c r="D16" s="116">
        <v>1965.85</v>
      </c>
      <c r="E16" s="116">
        <v>373.52</v>
      </c>
      <c r="F16" s="117">
        <v>37.373999999999995</v>
      </c>
      <c r="G16" s="118">
        <v>60</v>
      </c>
      <c r="H16" s="118">
        <v>80</v>
      </c>
      <c r="I16" s="119">
        <v>60</v>
      </c>
      <c r="J16" s="119">
        <v>120</v>
      </c>
      <c r="K16" s="119">
        <v>8</v>
      </c>
      <c r="L16" s="119">
        <v>16</v>
      </c>
      <c r="M16" s="120">
        <v>3</v>
      </c>
      <c r="N16" s="121" t="s">
        <v>119</v>
      </c>
    </row>
    <row r="17" spans="1:14" x14ac:dyDescent="0.2">
      <c r="A17" s="90">
        <v>23</v>
      </c>
      <c r="B17" s="114" t="s">
        <v>131</v>
      </c>
      <c r="C17" s="115">
        <v>1400</v>
      </c>
      <c r="D17" s="116">
        <v>98</v>
      </c>
      <c r="E17" s="116">
        <v>28</v>
      </c>
      <c r="F17" s="117">
        <v>2.8</v>
      </c>
      <c r="G17" s="118">
        <v>100</v>
      </c>
      <c r="H17" s="118">
        <v>130</v>
      </c>
      <c r="I17" s="119">
        <v>60</v>
      </c>
      <c r="J17" s="119">
        <v>120</v>
      </c>
      <c r="K17" s="119">
        <v>8</v>
      </c>
      <c r="L17" s="119">
        <v>16</v>
      </c>
      <c r="M17" s="120">
        <v>3</v>
      </c>
      <c r="N17" s="121" t="s">
        <v>119</v>
      </c>
    </row>
    <row r="18" spans="1:14" x14ac:dyDescent="0.2">
      <c r="A18" s="90">
        <v>24</v>
      </c>
      <c r="B18" s="114" t="s">
        <v>132</v>
      </c>
      <c r="C18" s="115">
        <v>15000</v>
      </c>
      <c r="D18" s="116">
        <v>928.6</v>
      </c>
      <c r="E18" s="116">
        <v>300.39999999999998</v>
      </c>
      <c r="F18" s="117">
        <v>30.11</v>
      </c>
      <c r="G18" s="118">
        <v>65</v>
      </c>
      <c r="H18" s="118">
        <v>90</v>
      </c>
      <c r="I18" s="119">
        <v>60</v>
      </c>
      <c r="J18" s="119">
        <v>120</v>
      </c>
      <c r="K18" s="119">
        <v>8</v>
      </c>
      <c r="L18" s="119">
        <v>16</v>
      </c>
      <c r="M18" s="120">
        <v>3</v>
      </c>
      <c r="N18" s="121" t="s">
        <v>119</v>
      </c>
    </row>
    <row r="19" spans="1:14" x14ac:dyDescent="0.2">
      <c r="A19" s="90">
        <v>29</v>
      </c>
      <c r="B19" s="114" t="s">
        <v>133</v>
      </c>
      <c r="C19" s="115">
        <v>3802</v>
      </c>
      <c r="D19" s="116">
        <v>266.10000000000002</v>
      </c>
      <c r="E19" s="116">
        <v>76.099999999999994</v>
      </c>
      <c r="F19" s="117">
        <v>7.61</v>
      </c>
      <c r="G19" s="118">
        <v>80</v>
      </c>
      <c r="H19" s="118">
        <v>110</v>
      </c>
      <c r="I19" s="119">
        <v>60</v>
      </c>
      <c r="J19" s="119">
        <v>120</v>
      </c>
      <c r="K19" s="119">
        <v>8</v>
      </c>
      <c r="L19" s="119">
        <v>16</v>
      </c>
      <c r="M19" s="120">
        <v>3</v>
      </c>
      <c r="N19" s="121" t="s">
        <v>119</v>
      </c>
    </row>
    <row r="20" spans="1:14" x14ac:dyDescent="0.2">
      <c r="A20" s="90">
        <v>30</v>
      </c>
      <c r="B20" s="114" t="s">
        <v>134</v>
      </c>
      <c r="C20" s="115">
        <v>4400</v>
      </c>
      <c r="D20" s="116">
        <v>308</v>
      </c>
      <c r="E20" s="116">
        <v>88</v>
      </c>
      <c r="F20" s="117">
        <v>8.8000000000000007</v>
      </c>
      <c r="G20" s="118">
        <v>80</v>
      </c>
      <c r="H20" s="118">
        <v>110</v>
      </c>
      <c r="I20" s="119">
        <v>60</v>
      </c>
      <c r="J20" s="119">
        <v>120</v>
      </c>
      <c r="K20" s="119">
        <v>8</v>
      </c>
      <c r="L20" s="119">
        <v>16</v>
      </c>
      <c r="M20" s="120">
        <v>3</v>
      </c>
      <c r="N20" s="121" t="s">
        <v>119</v>
      </c>
    </row>
    <row r="21" spans="1:14" x14ac:dyDescent="0.2">
      <c r="A21" s="90">
        <v>32</v>
      </c>
      <c r="B21" s="114" t="s">
        <v>135</v>
      </c>
      <c r="C21" s="115">
        <v>490</v>
      </c>
      <c r="D21" s="116">
        <v>34.299999999999997</v>
      </c>
      <c r="E21" s="116">
        <v>9.8000000000000007</v>
      </c>
      <c r="F21" s="117">
        <v>0.98</v>
      </c>
      <c r="G21" s="118">
        <v>100</v>
      </c>
      <c r="H21" s="118">
        <v>130</v>
      </c>
      <c r="I21" s="119">
        <v>60</v>
      </c>
      <c r="J21" s="119">
        <v>120</v>
      </c>
      <c r="K21" s="119">
        <v>8</v>
      </c>
      <c r="L21" s="119">
        <v>16</v>
      </c>
      <c r="M21" s="120">
        <v>3</v>
      </c>
      <c r="N21" s="121" t="s">
        <v>119</v>
      </c>
    </row>
    <row r="22" spans="1:14" x14ac:dyDescent="0.2">
      <c r="A22" s="90">
        <v>33</v>
      </c>
      <c r="B22" s="114" t="s">
        <v>136</v>
      </c>
      <c r="C22" s="115">
        <v>2172</v>
      </c>
      <c r="D22" s="116">
        <v>143</v>
      </c>
      <c r="E22" s="116">
        <v>37.4</v>
      </c>
      <c r="F22" s="117">
        <v>3.76</v>
      </c>
      <c r="G22" s="118">
        <v>90</v>
      </c>
      <c r="H22" s="118">
        <v>120</v>
      </c>
      <c r="I22" s="119">
        <v>60</v>
      </c>
      <c r="J22" s="119">
        <v>120</v>
      </c>
      <c r="K22" s="119">
        <v>8</v>
      </c>
      <c r="L22" s="119">
        <v>16</v>
      </c>
      <c r="M22" s="120">
        <v>3</v>
      </c>
      <c r="N22" s="121" t="s">
        <v>119</v>
      </c>
    </row>
    <row r="23" spans="1:14" x14ac:dyDescent="0.2">
      <c r="A23" s="90">
        <v>36</v>
      </c>
      <c r="B23" s="114" t="s">
        <v>137</v>
      </c>
      <c r="C23" s="115">
        <v>904</v>
      </c>
      <c r="D23" s="116">
        <v>63.1</v>
      </c>
      <c r="E23" s="116">
        <v>18.100000000000001</v>
      </c>
      <c r="F23" s="117">
        <v>1.82</v>
      </c>
      <c r="G23" s="118">
        <v>100</v>
      </c>
      <c r="H23" s="118">
        <v>130</v>
      </c>
      <c r="I23" s="119">
        <v>60</v>
      </c>
      <c r="J23" s="119">
        <v>120</v>
      </c>
      <c r="K23" s="119">
        <v>8</v>
      </c>
      <c r="L23" s="119">
        <v>16</v>
      </c>
      <c r="M23" s="120">
        <v>3</v>
      </c>
      <c r="N23" s="121" t="s">
        <v>119</v>
      </c>
    </row>
    <row r="24" spans="1:14" x14ac:dyDescent="0.2">
      <c r="A24" s="90">
        <v>38</v>
      </c>
      <c r="B24" s="114" t="s">
        <v>138</v>
      </c>
      <c r="C24" s="115">
        <v>11300</v>
      </c>
      <c r="D24" s="116">
        <v>759.4</v>
      </c>
      <c r="E24" s="116">
        <v>201.3</v>
      </c>
      <c r="F24" s="117">
        <v>20.13</v>
      </c>
      <c r="G24" s="118">
        <v>70</v>
      </c>
      <c r="H24" s="118">
        <v>100</v>
      </c>
      <c r="I24" s="119">
        <v>60</v>
      </c>
      <c r="J24" s="119">
        <v>120</v>
      </c>
      <c r="K24" s="119">
        <v>8</v>
      </c>
      <c r="L24" s="119">
        <v>16</v>
      </c>
      <c r="M24" s="120">
        <v>3</v>
      </c>
      <c r="N24" s="121" t="s">
        <v>119</v>
      </c>
    </row>
    <row r="25" spans="1:14" x14ac:dyDescent="0.2">
      <c r="A25" s="90">
        <v>43</v>
      </c>
      <c r="B25" s="122" t="s">
        <v>139</v>
      </c>
      <c r="C25" s="115">
        <v>300</v>
      </c>
      <c r="D25" s="116">
        <v>9</v>
      </c>
      <c r="E25" s="116">
        <v>9</v>
      </c>
      <c r="F25" s="117">
        <v>1.2</v>
      </c>
      <c r="G25" s="118">
        <v>25</v>
      </c>
      <c r="H25" s="118">
        <v>35</v>
      </c>
      <c r="I25" s="119">
        <v>60</v>
      </c>
      <c r="J25" s="119">
        <v>120</v>
      </c>
      <c r="K25" s="119">
        <v>8</v>
      </c>
      <c r="L25" s="119">
        <v>16</v>
      </c>
      <c r="M25" s="120">
        <v>9</v>
      </c>
      <c r="N25" s="121" t="s">
        <v>119</v>
      </c>
    </row>
    <row r="26" spans="1:14" x14ac:dyDescent="0.2">
      <c r="A26" s="90">
        <v>44</v>
      </c>
      <c r="B26" s="114" t="s">
        <v>140</v>
      </c>
      <c r="C26" s="115">
        <v>9450</v>
      </c>
      <c r="D26" s="116">
        <v>189</v>
      </c>
      <c r="E26" s="116">
        <v>236.3</v>
      </c>
      <c r="F26" s="117">
        <v>18.899999999999999</v>
      </c>
      <c r="G26" s="118">
        <v>20</v>
      </c>
      <c r="H26" s="118">
        <v>30</v>
      </c>
      <c r="I26" s="119">
        <v>60</v>
      </c>
      <c r="J26" s="119">
        <v>120</v>
      </c>
      <c r="K26" s="119">
        <v>8</v>
      </c>
      <c r="L26" s="119">
        <v>16</v>
      </c>
      <c r="M26" s="120">
        <v>8</v>
      </c>
      <c r="N26" s="121" t="s">
        <v>119</v>
      </c>
    </row>
    <row r="27" spans="1:14" x14ac:dyDescent="0.2">
      <c r="A27" s="89">
        <v>45</v>
      </c>
      <c r="B27" s="114" t="s">
        <v>141</v>
      </c>
      <c r="C27" s="115">
        <v>138508</v>
      </c>
      <c r="D27" s="116">
        <v>8445.7000000000007</v>
      </c>
      <c r="E27" s="116">
        <v>2430.1999999999998</v>
      </c>
      <c r="F27" s="117">
        <v>243.32</v>
      </c>
      <c r="G27" s="118">
        <v>70</v>
      </c>
      <c r="H27" s="118">
        <v>100</v>
      </c>
      <c r="I27" s="119">
        <v>60</v>
      </c>
      <c r="J27" s="119">
        <v>120</v>
      </c>
      <c r="K27" s="119">
        <v>8</v>
      </c>
      <c r="L27" s="119">
        <v>16</v>
      </c>
      <c r="M27" s="120">
        <v>3</v>
      </c>
      <c r="N27" s="121" t="s">
        <v>119</v>
      </c>
    </row>
    <row r="28" spans="1:14" x14ac:dyDescent="0.2">
      <c r="A28" s="90">
        <v>46</v>
      </c>
      <c r="B28" s="122" t="s">
        <v>142</v>
      </c>
      <c r="C28" s="115">
        <v>191</v>
      </c>
      <c r="D28" s="116">
        <v>5.7849999999999993</v>
      </c>
      <c r="E28" s="116">
        <v>3.8200000000000003</v>
      </c>
      <c r="F28" s="117">
        <v>0.57000000000000006</v>
      </c>
      <c r="G28" s="118">
        <v>100</v>
      </c>
      <c r="H28" s="118">
        <v>130</v>
      </c>
      <c r="I28" s="119">
        <v>60</v>
      </c>
      <c r="J28" s="119">
        <v>120</v>
      </c>
      <c r="K28" s="119">
        <v>8</v>
      </c>
      <c r="L28" s="119">
        <v>16</v>
      </c>
      <c r="M28" s="120">
        <v>1</v>
      </c>
      <c r="N28" s="121" t="s">
        <v>119</v>
      </c>
    </row>
    <row r="29" spans="1:14" s="195" customFormat="1" x14ac:dyDescent="0.2">
      <c r="A29" s="187">
        <v>47</v>
      </c>
      <c r="B29" s="188" t="s">
        <v>143</v>
      </c>
      <c r="C29" s="189">
        <v>749</v>
      </c>
      <c r="D29" s="190">
        <v>44.94</v>
      </c>
      <c r="E29" s="190">
        <v>14.98</v>
      </c>
      <c r="F29" s="191">
        <v>1.498</v>
      </c>
      <c r="G29" s="192">
        <v>55</v>
      </c>
      <c r="H29" s="192">
        <v>75</v>
      </c>
      <c r="I29" s="192">
        <v>60</v>
      </c>
      <c r="J29" s="192">
        <v>120</v>
      </c>
      <c r="K29" s="192">
        <v>8</v>
      </c>
      <c r="L29" s="192">
        <v>16</v>
      </c>
      <c r="M29" s="193">
        <v>3</v>
      </c>
      <c r="N29" s="194" t="s">
        <v>119</v>
      </c>
    </row>
    <row r="30" spans="1:14" x14ac:dyDescent="0.2">
      <c r="A30" s="90">
        <v>49</v>
      </c>
      <c r="B30" s="122" t="s">
        <v>144</v>
      </c>
      <c r="C30" s="115">
        <v>397</v>
      </c>
      <c r="D30" s="116">
        <v>19.899999999999999</v>
      </c>
      <c r="E30" s="116">
        <v>9.9</v>
      </c>
      <c r="F30" s="117">
        <v>1.19</v>
      </c>
      <c r="G30" s="118">
        <v>30</v>
      </c>
      <c r="H30" s="118">
        <v>40</v>
      </c>
      <c r="I30" s="119">
        <v>60</v>
      </c>
      <c r="J30" s="119">
        <v>120</v>
      </c>
      <c r="K30" s="119">
        <v>8</v>
      </c>
      <c r="L30" s="119">
        <v>16</v>
      </c>
      <c r="M30" s="120">
        <v>11</v>
      </c>
      <c r="N30" s="121" t="s">
        <v>119</v>
      </c>
    </row>
    <row r="31" spans="1:14" x14ac:dyDescent="0.2">
      <c r="A31" s="90">
        <v>50</v>
      </c>
      <c r="B31" s="114" t="s">
        <v>145</v>
      </c>
      <c r="C31" s="115">
        <v>2200</v>
      </c>
      <c r="D31" s="116">
        <v>132</v>
      </c>
      <c r="E31" s="116">
        <v>44</v>
      </c>
      <c r="F31" s="117">
        <v>4.4000000000000004</v>
      </c>
      <c r="G31" s="118">
        <v>90</v>
      </c>
      <c r="H31" s="118">
        <v>120</v>
      </c>
      <c r="I31" s="119">
        <v>60</v>
      </c>
      <c r="J31" s="119">
        <v>120</v>
      </c>
      <c r="K31" s="119">
        <v>8</v>
      </c>
      <c r="L31" s="119">
        <v>16</v>
      </c>
      <c r="M31" s="120">
        <v>3</v>
      </c>
      <c r="N31" s="121" t="s">
        <v>119</v>
      </c>
    </row>
    <row r="32" spans="1:14" x14ac:dyDescent="0.2">
      <c r="A32" s="90">
        <v>51</v>
      </c>
      <c r="B32" s="114" t="s">
        <v>146</v>
      </c>
      <c r="C32" s="115">
        <v>26620</v>
      </c>
      <c r="D32" s="116">
        <v>1597</v>
      </c>
      <c r="E32" s="116">
        <v>513.84999999999991</v>
      </c>
      <c r="F32" s="117">
        <v>51.384999999999998</v>
      </c>
      <c r="G32" s="118">
        <v>60</v>
      </c>
      <c r="H32" s="118">
        <v>80</v>
      </c>
      <c r="I32" s="119">
        <v>60</v>
      </c>
      <c r="J32" s="119">
        <v>120</v>
      </c>
      <c r="K32" s="119">
        <v>8</v>
      </c>
      <c r="L32" s="119">
        <v>16</v>
      </c>
      <c r="M32" s="120">
        <v>3</v>
      </c>
      <c r="N32" s="121" t="s">
        <v>119</v>
      </c>
    </row>
    <row r="33" spans="1:15" x14ac:dyDescent="0.2">
      <c r="A33" s="90">
        <v>52</v>
      </c>
      <c r="B33" s="122" t="s">
        <v>147</v>
      </c>
      <c r="C33" s="115">
        <v>4510</v>
      </c>
      <c r="D33" s="116">
        <v>270.3</v>
      </c>
      <c r="E33" s="116">
        <v>90.3</v>
      </c>
      <c r="F33" s="117">
        <v>9.0500000000000007</v>
      </c>
      <c r="G33" s="118">
        <v>50</v>
      </c>
      <c r="H33" s="118">
        <v>70</v>
      </c>
      <c r="I33" s="119">
        <v>60</v>
      </c>
      <c r="J33" s="119">
        <v>120</v>
      </c>
      <c r="K33" s="119">
        <v>8</v>
      </c>
      <c r="L33" s="119">
        <v>16</v>
      </c>
      <c r="M33" s="120">
        <v>3</v>
      </c>
      <c r="N33" s="121" t="s">
        <v>119</v>
      </c>
    </row>
    <row r="34" spans="1:15" x14ac:dyDescent="0.2">
      <c r="A34" s="90">
        <v>53</v>
      </c>
      <c r="B34" s="114" t="s">
        <v>148</v>
      </c>
      <c r="C34" s="115">
        <v>3000</v>
      </c>
      <c r="D34" s="116">
        <v>210</v>
      </c>
      <c r="E34" s="116">
        <v>60</v>
      </c>
      <c r="F34" s="117">
        <v>6</v>
      </c>
      <c r="G34" s="118">
        <v>90</v>
      </c>
      <c r="H34" s="118">
        <v>120</v>
      </c>
      <c r="I34" s="119">
        <v>60</v>
      </c>
      <c r="J34" s="119">
        <v>120</v>
      </c>
      <c r="K34" s="119">
        <v>8</v>
      </c>
      <c r="L34" s="119">
        <v>16</v>
      </c>
      <c r="M34" s="120">
        <v>3</v>
      </c>
      <c r="N34" s="121" t="s">
        <v>119</v>
      </c>
    </row>
    <row r="35" spans="1:15" x14ac:dyDescent="0.2">
      <c r="A35" s="90">
        <v>59</v>
      </c>
      <c r="B35" s="114" t="s">
        <v>149</v>
      </c>
      <c r="C35" s="115">
        <v>2950</v>
      </c>
      <c r="D35" s="116">
        <v>177</v>
      </c>
      <c r="E35" s="116">
        <v>59</v>
      </c>
      <c r="F35" s="117">
        <v>5.9</v>
      </c>
      <c r="G35" s="118">
        <v>90</v>
      </c>
      <c r="H35" s="118">
        <v>120</v>
      </c>
      <c r="I35" s="119">
        <v>60</v>
      </c>
      <c r="J35" s="119">
        <v>120</v>
      </c>
      <c r="K35" s="119">
        <v>8</v>
      </c>
      <c r="L35" s="119">
        <v>16</v>
      </c>
      <c r="M35" s="120">
        <v>3</v>
      </c>
      <c r="N35" s="121" t="s">
        <v>119</v>
      </c>
    </row>
    <row r="36" spans="1:15" x14ac:dyDescent="0.2">
      <c r="A36" s="90">
        <v>60</v>
      </c>
      <c r="B36" s="114" t="s">
        <v>150</v>
      </c>
      <c r="C36" s="115">
        <v>3009</v>
      </c>
      <c r="D36" s="116">
        <v>180.1</v>
      </c>
      <c r="E36" s="116">
        <v>60.1</v>
      </c>
      <c r="F36" s="117">
        <v>6.01</v>
      </c>
      <c r="G36" s="118">
        <v>90</v>
      </c>
      <c r="H36" s="118">
        <v>120</v>
      </c>
      <c r="I36" s="119">
        <v>60</v>
      </c>
      <c r="J36" s="119">
        <v>120</v>
      </c>
      <c r="K36" s="119">
        <v>8</v>
      </c>
      <c r="L36" s="119">
        <v>16</v>
      </c>
      <c r="M36" s="120">
        <v>3</v>
      </c>
      <c r="N36" s="121" t="s">
        <v>119</v>
      </c>
    </row>
    <row r="37" spans="1:15" x14ac:dyDescent="0.2">
      <c r="A37" s="90">
        <v>61</v>
      </c>
      <c r="B37" s="114" t="s">
        <v>151</v>
      </c>
      <c r="C37" s="115">
        <v>702</v>
      </c>
      <c r="D37" s="116">
        <v>63</v>
      </c>
      <c r="E37" s="116">
        <v>14</v>
      </c>
      <c r="F37" s="117">
        <v>1.4</v>
      </c>
      <c r="G37" s="118">
        <v>90</v>
      </c>
      <c r="H37" s="118">
        <v>120</v>
      </c>
      <c r="I37" s="119">
        <v>60</v>
      </c>
      <c r="J37" s="119">
        <v>120</v>
      </c>
      <c r="K37" s="119">
        <v>8</v>
      </c>
      <c r="L37" s="119">
        <v>16</v>
      </c>
      <c r="M37" s="120">
        <v>3</v>
      </c>
      <c r="N37" s="121" t="s">
        <v>119</v>
      </c>
    </row>
    <row r="38" spans="1:15" x14ac:dyDescent="0.2">
      <c r="A38" s="90">
        <v>62</v>
      </c>
      <c r="B38" s="122" t="s">
        <v>152</v>
      </c>
      <c r="C38" s="115">
        <v>3800</v>
      </c>
      <c r="D38" s="116">
        <v>228</v>
      </c>
      <c r="E38" s="116">
        <v>76</v>
      </c>
      <c r="F38" s="117">
        <v>7.6</v>
      </c>
      <c r="G38" s="118">
        <v>50</v>
      </c>
      <c r="H38" s="118">
        <v>70</v>
      </c>
      <c r="I38" s="119">
        <v>60</v>
      </c>
      <c r="J38" s="119">
        <v>120</v>
      </c>
      <c r="K38" s="119">
        <v>8</v>
      </c>
      <c r="L38" s="119">
        <v>16</v>
      </c>
      <c r="M38" s="120">
        <v>3</v>
      </c>
      <c r="N38" s="121" t="s">
        <v>119</v>
      </c>
    </row>
    <row r="39" spans="1:15" x14ac:dyDescent="0.2">
      <c r="A39" s="90">
        <v>63</v>
      </c>
      <c r="B39" s="114" t="s">
        <v>153</v>
      </c>
      <c r="C39" s="115">
        <v>19580</v>
      </c>
      <c r="D39" s="116">
        <v>943.1</v>
      </c>
      <c r="E39" s="116">
        <v>396.1</v>
      </c>
      <c r="F39" s="117">
        <v>40.5</v>
      </c>
      <c r="G39" s="118">
        <v>65</v>
      </c>
      <c r="H39" s="118">
        <v>90</v>
      </c>
      <c r="I39" s="119">
        <v>60</v>
      </c>
      <c r="J39" s="119">
        <v>120</v>
      </c>
      <c r="K39" s="119">
        <v>8</v>
      </c>
      <c r="L39" s="119">
        <v>16</v>
      </c>
      <c r="M39" s="120">
        <v>3</v>
      </c>
      <c r="N39" s="121" t="s">
        <v>119</v>
      </c>
    </row>
    <row r="40" spans="1:15" x14ac:dyDescent="0.2">
      <c r="A40" s="187">
        <v>64</v>
      </c>
      <c r="B40" s="188" t="s">
        <v>154</v>
      </c>
      <c r="C40" s="189">
        <v>3140</v>
      </c>
      <c r="D40" s="190">
        <v>188.3</v>
      </c>
      <c r="E40" s="190">
        <v>62.8</v>
      </c>
      <c r="F40" s="191">
        <v>6.29</v>
      </c>
      <c r="G40" s="192">
        <v>55</v>
      </c>
      <c r="H40" s="192">
        <v>75</v>
      </c>
      <c r="I40" s="192">
        <v>60</v>
      </c>
      <c r="J40" s="192">
        <v>120</v>
      </c>
      <c r="K40" s="192">
        <v>8</v>
      </c>
      <c r="L40" s="192">
        <v>16</v>
      </c>
      <c r="M40" s="193">
        <v>3</v>
      </c>
      <c r="N40" s="194" t="s">
        <v>119</v>
      </c>
      <c r="O40" s="104" t="s">
        <v>582</v>
      </c>
    </row>
    <row r="41" spans="1:15" x14ac:dyDescent="0.2">
      <c r="A41" s="90">
        <v>65</v>
      </c>
      <c r="B41" s="114" t="s">
        <v>155</v>
      </c>
      <c r="C41" s="115">
        <v>281452</v>
      </c>
      <c r="D41" s="116">
        <v>21075.5</v>
      </c>
      <c r="E41" s="116">
        <v>4816.3999999999996</v>
      </c>
      <c r="F41" s="117">
        <v>480.66</v>
      </c>
      <c r="G41" s="118">
        <v>70</v>
      </c>
      <c r="H41" s="118">
        <v>100</v>
      </c>
      <c r="I41" s="119">
        <v>60</v>
      </c>
      <c r="J41" s="119">
        <v>120</v>
      </c>
      <c r="K41" s="119">
        <v>8</v>
      </c>
      <c r="L41" s="119">
        <v>16</v>
      </c>
      <c r="M41" s="120">
        <v>3</v>
      </c>
      <c r="N41" s="121" t="s">
        <v>119</v>
      </c>
    </row>
    <row r="42" spans="1:15" x14ac:dyDescent="0.2">
      <c r="A42" s="90">
        <v>66</v>
      </c>
      <c r="B42" s="114" t="s">
        <v>156</v>
      </c>
      <c r="C42" s="115">
        <v>1820</v>
      </c>
      <c r="D42" s="116">
        <v>127.4</v>
      </c>
      <c r="E42" s="116">
        <v>36.4</v>
      </c>
      <c r="F42" s="117">
        <v>3.64</v>
      </c>
      <c r="G42" s="118">
        <v>90</v>
      </c>
      <c r="H42" s="118">
        <v>120</v>
      </c>
      <c r="I42" s="119">
        <v>60</v>
      </c>
      <c r="J42" s="119">
        <v>120</v>
      </c>
      <c r="K42" s="119">
        <v>8</v>
      </c>
      <c r="L42" s="119">
        <v>16</v>
      </c>
      <c r="M42" s="120">
        <v>3</v>
      </c>
      <c r="N42" s="121" t="s">
        <v>119</v>
      </c>
    </row>
    <row r="43" spans="1:15" x14ac:dyDescent="0.2">
      <c r="A43" s="90">
        <v>67</v>
      </c>
      <c r="B43" s="114" t="s">
        <v>157</v>
      </c>
      <c r="C43" s="115">
        <v>4900</v>
      </c>
      <c r="D43" s="116">
        <v>441</v>
      </c>
      <c r="E43" s="116">
        <v>98</v>
      </c>
      <c r="F43" s="117">
        <v>9.8000000000000007</v>
      </c>
      <c r="G43" s="118">
        <v>80</v>
      </c>
      <c r="H43" s="118">
        <v>110</v>
      </c>
      <c r="I43" s="119">
        <v>60</v>
      </c>
      <c r="J43" s="119">
        <v>120</v>
      </c>
      <c r="K43" s="119">
        <v>8</v>
      </c>
      <c r="L43" s="119">
        <v>16</v>
      </c>
      <c r="M43" s="120">
        <v>3</v>
      </c>
      <c r="N43" s="121" t="s">
        <v>119</v>
      </c>
    </row>
    <row r="44" spans="1:15" x14ac:dyDescent="0.2">
      <c r="A44" s="90">
        <v>71</v>
      </c>
      <c r="B44" s="114" t="s">
        <v>158</v>
      </c>
      <c r="C44" s="115">
        <v>1000</v>
      </c>
      <c r="D44" s="116">
        <v>64</v>
      </c>
      <c r="E44" s="116">
        <v>20</v>
      </c>
      <c r="F44" s="117">
        <v>2</v>
      </c>
      <c r="G44" s="118">
        <v>90</v>
      </c>
      <c r="H44" s="118">
        <v>120</v>
      </c>
      <c r="I44" s="119">
        <v>60</v>
      </c>
      <c r="J44" s="119">
        <v>120</v>
      </c>
      <c r="K44" s="119">
        <v>8</v>
      </c>
      <c r="L44" s="119">
        <v>16</v>
      </c>
      <c r="M44" s="120">
        <v>3</v>
      </c>
      <c r="N44" s="121" t="s">
        <v>119</v>
      </c>
    </row>
    <row r="45" spans="1:15" x14ac:dyDescent="0.2">
      <c r="A45" s="90">
        <v>73</v>
      </c>
      <c r="B45" s="114" t="s">
        <v>159</v>
      </c>
      <c r="C45" s="115">
        <v>40</v>
      </c>
      <c r="D45" s="116">
        <v>2</v>
      </c>
      <c r="E45" s="116">
        <v>0.6</v>
      </c>
      <c r="F45" s="117">
        <v>0.08</v>
      </c>
      <c r="G45" s="118">
        <v>20</v>
      </c>
      <c r="H45" s="118">
        <v>25</v>
      </c>
      <c r="I45" s="119">
        <v>60</v>
      </c>
      <c r="J45" s="119">
        <v>120</v>
      </c>
      <c r="K45" s="119">
        <v>8</v>
      </c>
      <c r="L45" s="119">
        <v>16</v>
      </c>
      <c r="M45" s="120">
        <v>4</v>
      </c>
      <c r="N45" s="121" t="s">
        <v>119</v>
      </c>
    </row>
    <row r="46" spans="1:15" x14ac:dyDescent="0.2">
      <c r="A46" s="90">
        <v>74</v>
      </c>
      <c r="B46" s="114" t="s">
        <v>160</v>
      </c>
      <c r="C46" s="115">
        <v>6000</v>
      </c>
      <c r="D46" s="116">
        <v>419.9</v>
      </c>
      <c r="E46" s="116">
        <v>120</v>
      </c>
      <c r="F46" s="117">
        <v>12.01</v>
      </c>
      <c r="G46" s="118">
        <v>70</v>
      </c>
      <c r="H46" s="118">
        <v>100</v>
      </c>
      <c r="I46" s="119">
        <v>60</v>
      </c>
      <c r="J46" s="119">
        <v>120</v>
      </c>
      <c r="K46" s="119">
        <v>8</v>
      </c>
      <c r="L46" s="119">
        <v>16</v>
      </c>
      <c r="M46" s="120">
        <v>3</v>
      </c>
      <c r="N46" s="121" t="s">
        <v>119</v>
      </c>
    </row>
    <row r="47" spans="1:15" x14ac:dyDescent="0.2">
      <c r="A47" s="90">
        <v>76</v>
      </c>
      <c r="B47" s="114" t="s">
        <v>161</v>
      </c>
      <c r="C47" s="115">
        <v>1679</v>
      </c>
      <c r="D47" s="116">
        <v>100.74</v>
      </c>
      <c r="E47" s="116">
        <v>22.86</v>
      </c>
      <c r="F47" s="117">
        <v>2.286</v>
      </c>
      <c r="G47" s="118">
        <v>90</v>
      </c>
      <c r="H47" s="118">
        <v>120</v>
      </c>
      <c r="I47" s="119">
        <v>60</v>
      </c>
      <c r="J47" s="119">
        <v>120</v>
      </c>
      <c r="K47" s="119">
        <v>8</v>
      </c>
      <c r="L47" s="119">
        <v>16</v>
      </c>
      <c r="M47" s="120">
        <v>3</v>
      </c>
      <c r="N47" s="121" t="s">
        <v>119</v>
      </c>
    </row>
    <row r="48" spans="1:15" x14ac:dyDescent="0.2">
      <c r="A48" s="90">
        <v>81</v>
      </c>
      <c r="B48" s="114" t="s">
        <v>162</v>
      </c>
      <c r="C48" s="115">
        <v>1300</v>
      </c>
      <c r="D48" s="116">
        <v>91</v>
      </c>
      <c r="E48" s="116">
        <v>26</v>
      </c>
      <c r="F48" s="117">
        <v>2.6</v>
      </c>
      <c r="G48" s="118">
        <v>90</v>
      </c>
      <c r="H48" s="118">
        <v>120</v>
      </c>
      <c r="I48" s="119">
        <v>60</v>
      </c>
      <c r="J48" s="119">
        <v>120</v>
      </c>
      <c r="K48" s="119">
        <v>8</v>
      </c>
      <c r="L48" s="119">
        <v>16</v>
      </c>
      <c r="M48" s="120">
        <v>3</v>
      </c>
      <c r="N48" s="121" t="s">
        <v>119</v>
      </c>
    </row>
    <row r="49" spans="1:14" x14ac:dyDescent="0.2">
      <c r="A49" s="90">
        <v>85</v>
      </c>
      <c r="B49" s="114" t="s">
        <v>163</v>
      </c>
      <c r="C49" s="115">
        <v>5000</v>
      </c>
      <c r="D49" s="116">
        <v>50</v>
      </c>
      <c r="E49" s="116">
        <v>50</v>
      </c>
      <c r="F49" s="117">
        <v>5</v>
      </c>
      <c r="G49" s="118">
        <v>20</v>
      </c>
      <c r="H49" s="118">
        <v>30</v>
      </c>
      <c r="I49" s="119">
        <v>60</v>
      </c>
      <c r="J49" s="119">
        <v>120</v>
      </c>
      <c r="K49" s="119">
        <v>8</v>
      </c>
      <c r="L49" s="119">
        <v>16</v>
      </c>
      <c r="M49" s="120">
        <v>7</v>
      </c>
      <c r="N49" s="121" t="s">
        <v>119</v>
      </c>
    </row>
    <row r="50" spans="1:14" x14ac:dyDescent="0.2">
      <c r="A50" s="90">
        <v>86</v>
      </c>
      <c r="B50" s="114" t="s">
        <v>164</v>
      </c>
      <c r="C50" s="115">
        <v>18150</v>
      </c>
      <c r="D50" s="116">
        <v>363</v>
      </c>
      <c r="E50" s="116">
        <v>453.8</v>
      </c>
      <c r="F50" s="117">
        <v>36.299999999999997</v>
      </c>
      <c r="G50" s="118">
        <v>20</v>
      </c>
      <c r="H50" s="118">
        <v>30</v>
      </c>
      <c r="I50" s="119">
        <v>60</v>
      </c>
      <c r="J50" s="119">
        <v>120</v>
      </c>
      <c r="K50" s="119">
        <v>8</v>
      </c>
      <c r="L50" s="119">
        <v>16</v>
      </c>
      <c r="M50" s="120">
        <v>8</v>
      </c>
      <c r="N50" s="121" t="s">
        <v>119</v>
      </c>
    </row>
    <row r="51" spans="1:14" x14ac:dyDescent="0.2">
      <c r="A51" s="90">
        <v>92</v>
      </c>
      <c r="B51" s="122" t="s">
        <v>165</v>
      </c>
      <c r="C51" s="115">
        <v>170</v>
      </c>
      <c r="D51" s="116">
        <v>7</v>
      </c>
      <c r="E51" s="116">
        <v>7.6</v>
      </c>
      <c r="F51" s="117">
        <v>0.7</v>
      </c>
      <c r="G51" s="118">
        <v>20</v>
      </c>
      <c r="H51" s="118">
        <v>30</v>
      </c>
      <c r="I51" s="119">
        <v>60</v>
      </c>
      <c r="J51" s="119">
        <v>120</v>
      </c>
      <c r="K51" s="119">
        <v>8</v>
      </c>
      <c r="L51" s="119">
        <v>16</v>
      </c>
      <c r="M51" s="120">
        <v>1</v>
      </c>
      <c r="N51" s="121" t="s">
        <v>119</v>
      </c>
    </row>
    <row r="52" spans="1:14" x14ac:dyDescent="0.2">
      <c r="A52" s="86">
        <v>93</v>
      </c>
      <c r="B52" s="123" t="s">
        <v>166</v>
      </c>
      <c r="C52" s="124">
        <v>66</v>
      </c>
      <c r="D52" s="125">
        <v>0.7</v>
      </c>
      <c r="E52" s="125">
        <v>1.7</v>
      </c>
      <c r="F52" s="126">
        <v>0.2</v>
      </c>
      <c r="G52" s="118">
        <v>25</v>
      </c>
      <c r="H52" s="118">
        <v>35</v>
      </c>
      <c r="I52" s="119">
        <v>60</v>
      </c>
      <c r="J52" s="119">
        <v>120</v>
      </c>
      <c r="K52" s="119">
        <v>8</v>
      </c>
      <c r="L52" s="119">
        <v>16</v>
      </c>
      <c r="M52" s="120">
        <v>11</v>
      </c>
      <c r="N52" s="121" t="s">
        <v>119</v>
      </c>
    </row>
    <row r="53" spans="1:14" x14ac:dyDescent="0.2">
      <c r="A53" s="90">
        <v>97</v>
      </c>
      <c r="B53" s="114" t="s">
        <v>167</v>
      </c>
      <c r="C53" s="115">
        <v>887</v>
      </c>
      <c r="D53" s="116">
        <v>26.6</v>
      </c>
      <c r="E53" s="116">
        <v>24.7</v>
      </c>
      <c r="F53" s="117">
        <v>3.86</v>
      </c>
      <c r="G53" s="118">
        <v>10</v>
      </c>
      <c r="H53" s="118">
        <v>15</v>
      </c>
      <c r="I53" s="119">
        <v>60</v>
      </c>
      <c r="J53" s="119">
        <v>120</v>
      </c>
      <c r="K53" s="119">
        <v>8</v>
      </c>
      <c r="L53" s="119">
        <v>16</v>
      </c>
      <c r="M53" s="120">
        <v>4</v>
      </c>
      <c r="N53" s="121" t="s">
        <v>168</v>
      </c>
    </row>
    <row r="54" spans="1:14" x14ac:dyDescent="0.2">
      <c r="A54" s="90">
        <v>98</v>
      </c>
      <c r="B54" s="114" t="s">
        <v>169</v>
      </c>
      <c r="C54" s="115">
        <v>27305</v>
      </c>
      <c r="D54" s="127">
        <v>1294.7</v>
      </c>
      <c r="E54" s="127">
        <v>437.3</v>
      </c>
      <c r="F54" s="128">
        <v>50.12</v>
      </c>
      <c r="G54" s="118">
        <v>15</v>
      </c>
      <c r="H54" s="118">
        <v>20</v>
      </c>
      <c r="I54" s="119">
        <v>60</v>
      </c>
      <c r="J54" s="119">
        <v>120</v>
      </c>
      <c r="K54" s="119">
        <v>8</v>
      </c>
      <c r="L54" s="119">
        <v>16</v>
      </c>
      <c r="M54" s="120">
        <v>4</v>
      </c>
      <c r="N54" s="121" t="s">
        <v>168</v>
      </c>
    </row>
    <row r="55" spans="1:14" x14ac:dyDescent="0.2">
      <c r="A55" s="90">
        <v>99</v>
      </c>
      <c r="B55" s="114" t="s">
        <v>170</v>
      </c>
      <c r="C55" s="196">
        <v>40030</v>
      </c>
      <c r="D55" s="185">
        <v>4780</v>
      </c>
      <c r="E55" s="185">
        <v>8473.2999999999993</v>
      </c>
      <c r="F55" s="186">
        <v>150.76</v>
      </c>
      <c r="G55" s="118">
        <v>25</v>
      </c>
      <c r="H55" s="118">
        <v>35</v>
      </c>
      <c r="I55" s="119">
        <v>60</v>
      </c>
      <c r="J55" s="119">
        <v>120</v>
      </c>
      <c r="K55" s="119">
        <v>8</v>
      </c>
      <c r="L55" s="119">
        <v>16</v>
      </c>
      <c r="M55" s="120">
        <v>4</v>
      </c>
      <c r="N55" s="121" t="s">
        <v>168</v>
      </c>
    </row>
    <row r="56" spans="1:14" x14ac:dyDescent="0.2">
      <c r="A56" s="90">
        <v>101</v>
      </c>
      <c r="B56" s="114" t="s">
        <v>171</v>
      </c>
      <c r="C56" s="115">
        <v>720</v>
      </c>
      <c r="D56" s="185">
        <v>22</v>
      </c>
      <c r="E56" s="185">
        <v>18.2</v>
      </c>
      <c r="F56" s="186">
        <v>2.5099999999999998</v>
      </c>
      <c r="G56" s="118">
        <v>20</v>
      </c>
      <c r="H56" s="118">
        <v>30</v>
      </c>
      <c r="I56" s="119">
        <v>60</v>
      </c>
      <c r="J56" s="119">
        <v>120</v>
      </c>
      <c r="K56" s="119">
        <v>8</v>
      </c>
      <c r="L56" s="119">
        <v>16</v>
      </c>
      <c r="M56" s="120" t="s">
        <v>540</v>
      </c>
      <c r="N56" s="121" t="s">
        <v>168</v>
      </c>
    </row>
    <row r="57" spans="1:14" x14ac:dyDescent="0.2">
      <c r="A57" s="90">
        <v>102</v>
      </c>
      <c r="B57" s="114" t="s">
        <v>172</v>
      </c>
      <c r="C57" s="115">
        <v>5066</v>
      </c>
      <c r="D57" s="116">
        <v>353.1</v>
      </c>
      <c r="E57" s="116">
        <v>247.3</v>
      </c>
      <c r="F57" s="117">
        <v>9.69</v>
      </c>
      <c r="G57" s="118">
        <v>50</v>
      </c>
      <c r="H57" s="118">
        <v>70</v>
      </c>
      <c r="I57" s="119">
        <v>60</v>
      </c>
      <c r="J57" s="119">
        <v>120</v>
      </c>
      <c r="K57" s="119">
        <v>8</v>
      </c>
      <c r="L57" s="119">
        <v>16</v>
      </c>
      <c r="M57" s="120">
        <v>4</v>
      </c>
      <c r="N57" s="121" t="s">
        <v>168</v>
      </c>
    </row>
    <row r="58" spans="1:14" x14ac:dyDescent="0.2">
      <c r="A58" s="90">
        <v>103</v>
      </c>
      <c r="B58" s="114" t="s">
        <v>173</v>
      </c>
      <c r="C58" s="115">
        <v>3450</v>
      </c>
      <c r="D58" s="116">
        <v>69.949999999999989</v>
      </c>
      <c r="E58" s="185">
        <v>156.19999999999999</v>
      </c>
      <c r="F58" s="186">
        <v>5.74</v>
      </c>
      <c r="G58" s="118">
        <v>20</v>
      </c>
      <c r="H58" s="118">
        <v>30</v>
      </c>
      <c r="I58" s="119">
        <v>60</v>
      </c>
      <c r="J58" s="119">
        <v>120</v>
      </c>
      <c r="K58" s="119">
        <v>8</v>
      </c>
      <c r="L58" s="119">
        <v>16</v>
      </c>
      <c r="M58" s="120">
        <v>4</v>
      </c>
      <c r="N58" s="121" t="s">
        <v>168</v>
      </c>
    </row>
    <row r="59" spans="1:14" x14ac:dyDescent="0.2">
      <c r="A59" s="90">
        <v>118</v>
      </c>
      <c r="B59" s="114" t="s">
        <v>174</v>
      </c>
      <c r="C59" s="115">
        <v>9300</v>
      </c>
      <c r="D59" s="116">
        <v>95.8</v>
      </c>
      <c r="E59" s="116">
        <v>187.4</v>
      </c>
      <c r="F59" s="117">
        <v>18.899999999999999</v>
      </c>
      <c r="G59" s="118">
        <v>10</v>
      </c>
      <c r="H59" s="118">
        <v>15</v>
      </c>
      <c r="I59" s="119">
        <v>60</v>
      </c>
      <c r="J59" s="119">
        <v>120</v>
      </c>
      <c r="K59" s="119">
        <v>8</v>
      </c>
      <c r="L59" s="119">
        <v>16</v>
      </c>
      <c r="M59" s="120" t="s">
        <v>540</v>
      </c>
      <c r="N59" s="121" t="s">
        <v>168</v>
      </c>
    </row>
    <row r="60" spans="1:14" x14ac:dyDescent="0.2">
      <c r="A60" s="90">
        <v>119</v>
      </c>
      <c r="B60" s="114" t="s">
        <v>175</v>
      </c>
      <c r="C60" s="115">
        <v>4730</v>
      </c>
      <c r="D60" s="116">
        <v>54.099999999999994</v>
      </c>
      <c r="E60" s="116">
        <v>98</v>
      </c>
      <c r="F60" s="117">
        <v>10.479999999999999</v>
      </c>
      <c r="G60" s="118">
        <v>15</v>
      </c>
      <c r="H60" s="118">
        <v>20</v>
      </c>
      <c r="I60" s="119">
        <v>60</v>
      </c>
      <c r="J60" s="119">
        <v>120</v>
      </c>
      <c r="K60" s="119">
        <v>8</v>
      </c>
      <c r="L60" s="119">
        <v>16</v>
      </c>
      <c r="M60" s="120" t="s">
        <v>540</v>
      </c>
      <c r="N60" s="121" t="s">
        <v>168</v>
      </c>
    </row>
    <row r="61" spans="1:14" x14ac:dyDescent="0.2">
      <c r="A61" s="90">
        <v>120</v>
      </c>
      <c r="B61" s="114" t="s">
        <v>176</v>
      </c>
      <c r="C61" s="115">
        <v>15831</v>
      </c>
      <c r="D61" s="116">
        <v>158.30000000000001</v>
      </c>
      <c r="E61" s="116">
        <v>158.30000000000001</v>
      </c>
      <c r="F61" s="117">
        <v>15.83</v>
      </c>
      <c r="G61" s="118">
        <v>10</v>
      </c>
      <c r="H61" s="118">
        <v>15</v>
      </c>
      <c r="I61" s="119">
        <v>60</v>
      </c>
      <c r="J61" s="119">
        <v>120</v>
      </c>
      <c r="K61" s="119">
        <v>8</v>
      </c>
      <c r="L61" s="119">
        <v>16</v>
      </c>
      <c r="M61" s="120">
        <v>7</v>
      </c>
      <c r="N61" s="121" t="s">
        <v>168</v>
      </c>
    </row>
    <row r="62" spans="1:14" x14ac:dyDescent="0.2">
      <c r="A62" s="89">
        <v>125</v>
      </c>
      <c r="B62" s="114" t="s">
        <v>177</v>
      </c>
      <c r="C62" s="115">
        <v>61100</v>
      </c>
      <c r="D62" s="116">
        <v>1222</v>
      </c>
      <c r="E62" s="116">
        <v>1527.5</v>
      </c>
      <c r="F62" s="117">
        <v>122.2</v>
      </c>
      <c r="G62" s="118">
        <v>20</v>
      </c>
      <c r="H62" s="118">
        <v>30</v>
      </c>
      <c r="I62" s="119">
        <v>60</v>
      </c>
      <c r="J62" s="119">
        <v>120</v>
      </c>
      <c r="K62" s="119">
        <v>8</v>
      </c>
      <c r="L62" s="119">
        <v>16</v>
      </c>
      <c r="M62" s="120">
        <v>8</v>
      </c>
      <c r="N62" s="121" t="s">
        <v>168</v>
      </c>
    </row>
    <row r="63" spans="1:14" x14ac:dyDescent="0.2">
      <c r="A63" s="90">
        <v>129</v>
      </c>
      <c r="B63" s="114" t="s">
        <v>178</v>
      </c>
      <c r="C63" s="233">
        <v>19120</v>
      </c>
      <c r="D63" s="185">
        <v>619.20000000000005</v>
      </c>
      <c r="E63" s="185">
        <v>251.6</v>
      </c>
      <c r="F63" s="186">
        <v>30.63</v>
      </c>
      <c r="G63" s="118">
        <v>15</v>
      </c>
      <c r="H63" s="118">
        <v>20</v>
      </c>
      <c r="I63" s="119">
        <v>60</v>
      </c>
      <c r="J63" s="119">
        <v>120</v>
      </c>
      <c r="K63" s="119">
        <v>8</v>
      </c>
      <c r="L63" s="119">
        <v>16</v>
      </c>
      <c r="M63" s="120">
        <v>2</v>
      </c>
      <c r="N63" s="121" t="s">
        <v>168</v>
      </c>
    </row>
    <row r="64" spans="1:14" x14ac:dyDescent="0.2">
      <c r="A64" s="90">
        <v>131</v>
      </c>
      <c r="B64" s="122" t="s">
        <v>179</v>
      </c>
      <c r="C64" s="115">
        <v>216</v>
      </c>
      <c r="D64" s="116">
        <v>2.16</v>
      </c>
      <c r="E64" s="116">
        <v>3.24</v>
      </c>
      <c r="F64" s="117">
        <v>0.216</v>
      </c>
      <c r="G64" s="118">
        <v>30</v>
      </c>
      <c r="H64" s="118">
        <v>40</v>
      </c>
      <c r="I64" s="119">
        <v>60</v>
      </c>
      <c r="J64" s="119">
        <v>120</v>
      </c>
      <c r="K64" s="119">
        <v>8</v>
      </c>
      <c r="L64" s="119">
        <v>16</v>
      </c>
      <c r="M64" s="120">
        <v>11</v>
      </c>
      <c r="N64" s="121" t="s">
        <v>168</v>
      </c>
    </row>
    <row r="65" spans="1:14" x14ac:dyDescent="0.2">
      <c r="A65" s="90">
        <v>135</v>
      </c>
      <c r="B65" s="114" t="s">
        <v>180</v>
      </c>
      <c r="C65" s="196">
        <v>27008</v>
      </c>
      <c r="D65" s="185">
        <v>287.39999999999998</v>
      </c>
      <c r="E65" s="185">
        <v>541.5</v>
      </c>
      <c r="F65" s="186">
        <v>54.46</v>
      </c>
      <c r="G65" s="118">
        <v>10</v>
      </c>
      <c r="H65" s="118">
        <v>15</v>
      </c>
      <c r="I65" s="119">
        <v>60</v>
      </c>
      <c r="J65" s="119">
        <v>120</v>
      </c>
      <c r="K65" s="119">
        <v>8</v>
      </c>
      <c r="L65" s="119">
        <v>16</v>
      </c>
      <c r="M65" s="120" t="s">
        <v>540</v>
      </c>
      <c r="N65" s="121" t="s">
        <v>168</v>
      </c>
    </row>
    <row r="66" spans="1:14" x14ac:dyDescent="0.2">
      <c r="A66" s="90">
        <v>141</v>
      </c>
      <c r="B66" s="114" t="s">
        <v>181</v>
      </c>
      <c r="C66" s="115">
        <v>2400</v>
      </c>
      <c r="D66" s="116">
        <v>159</v>
      </c>
      <c r="E66" s="116">
        <v>48</v>
      </c>
      <c r="F66" s="117">
        <v>4.8</v>
      </c>
      <c r="G66" s="118">
        <v>90</v>
      </c>
      <c r="H66" s="118">
        <v>120</v>
      </c>
      <c r="I66" s="119">
        <v>60</v>
      </c>
      <c r="J66" s="119">
        <v>120</v>
      </c>
      <c r="K66" s="119">
        <v>8</v>
      </c>
      <c r="L66" s="119">
        <v>16</v>
      </c>
      <c r="M66" s="120">
        <v>3</v>
      </c>
      <c r="N66" s="121" t="s">
        <v>168</v>
      </c>
    </row>
    <row r="67" spans="1:14" x14ac:dyDescent="0.2">
      <c r="A67" s="90">
        <v>142</v>
      </c>
      <c r="B67" s="114" t="s">
        <v>182</v>
      </c>
      <c r="C67" s="115">
        <v>987</v>
      </c>
      <c r="D67" s="116">
        <v>16.510000000000002</v>
      </c>
      <c r="E67" s="116">
        <v>23.060000000000002</v>
      </c>
      <c r="F67" s="117">
        <v>2.97</v>
      </c>
      <c r="G67" s="118">
        <v>20</v>
      </c>
      <c r="H67" s="118">
        <v>30</v>
      </c>
      <c r="I67" s="119">
        <v>60</v>
      </c>
      <c r="J67" s="119">
        <v>120</v>
      </c>
      <c r="K67" s="119">
        <v>8</v>
      </c>
      <c r="L67" s="119">
        <v>16</v>
      </c>
      <c r="M67" s="120" t="s">
        <v>540</v>
      </c>
      <c r="N67" s="121" t="s">
        <v>168</v>
      </c>
    </row>
    <row r="68" spans="1:14" x14ac:dyDescent="0.2">
      <c r="A68" s="90">
        <v>144</v>
      </c>
      <c r="B68" s="114" t="s">
        <v>183</v>
      </c>
      <c r="C68" s="115">
        <v>600</v>
      </c>
      <c r="D68" s="116">
        <v>42</v>
      </c>
      <c r="E68" s="116">
        <v>12</v>
      </c>
      <c r="F68" s="117">
        <v>1.2</v>
      </c>
      <c r="G68" s="118">
        <v>90</v>
      </c>
      <c r="H68" s="118">
        <v>120</v>
      </c>
      <c r="I68" s="119">
        <v>60</v>
      </c>
      <c r="J68" s="119">
        <v>120</v>
      </c>
      <c r="K68" s="119">
        <v>8</v>
      </c>
      <c r="L68" s="119">
        <v>16</v>
      </c>
      <c r="M68" s="120">
        <v>3</v>
      </c>
      <c r="N68" s="121" t="s">
        <v>168</v>
      </c>
    </row>
    <row r="69" spans="1:14" x14ac:dyDescent="0.2">
      <c r="A69" s="90">
        <v>146</v>
      </c>
      <c r="B69" s="114" t="s">
        <v>184</v>
      </c>
      <c r="C69" s="115">
        <v>2910</v>
      </c>
      <c r="D69" s="116">
        <v>81.7</v>
      </c>
      <c r="E69" s="116">
        <v>74.2</v>
      </c>
      <c r="F69" s="117">
        <v>4.93</v>
      </c>
      <c r="G69" s="118">
        <v>100</v>
      </c>
      <c r="H69" s="118">
        <v>130</v>
      </c>
      <c r="I69" s="119">
        <v>60</v>
      </c>
      <c r="J69" s="119">
        <v>120</v>
      </c>
      <c r="K69" s="119">
        <v>8</v>
      </c>
      <c r="L69" s="119">
        <v>16</v>
      </c>
      <c r="M69" s="120">
        <v>2</v>
      </c>
      <c r="N69" s="121" t="s">
        <v>168</v>
      </c>
    </row>
    <row r="70" spans="1:14" x14ac:dyDescent="0.2">
      <c r="A70" s="90">
        <v>154</v>
      </c>
      <c r="B70" s="122" t="s">
        <v>185</v>
      </c>
      <c r="C70" s="115">
        <v>4000</v>
      </c>
      <c r="D70" s="116">
        <v>229.84</v>
      </c>
      <c r="E70" s="116">
        <v>80.02</v>
      </c>
      <c r="F70" s="117">
        <v>20</v>
      </c>
      <c r="G70" s="118">
        <v>100</v>
      </c>
      <c r="H70" s="118">
        <v>130</v>
      </c>
      <c r="I70" s="119">
        <v>60</v>
      </c>
      <c r="J70" s="119">
        <v>120</v>
      </c>
      <c r="K70" s="119">
        <v>8</v>
      </c>
      <c r="L70" s="119">
        <v>16</v>
      </c>
      <c r="M70" s="120">
        <v>2</v>
      </c>
      <c r="N70" s="121" t="s">
        <v>186</v>
      </c>
    </row>
    <row r="71" spans="1:14" x14ac:dyDescent="0.2">
      <c r="A71" s="90">
        <v>159</v>
      </c>
      <c r="B71" s="114" t="s">
        <v>187</v>
      </c>
      <c r="C71" s="115">
        <v>69300</v>
      </c>
      <c r="D71" s="116">
        <v>1386</v>
      </c>
      <c r="E71" s="116">
        <v>1732.5</v>
      </c>
      <c r="F71" s="117">
        <v>138.6</v>
      </c>
      <c r="G71" s="118">
        <v>20</v>
      </c>
      <c r="H71" s="118">
        <v>30</v>
      </c>
      <c r="I71" s="119">
        <v>60</v>
      </c>
      <c r="J71" s="119">
        <v>120</v>
      </c>
      <c r="K71" s="119">
        <v>8</v>
      </c>
      <c r="L71" s="119">
        <v>16</v>
      </c>
      <c r="M71" s="120">
        <v>8</v>
      </c>
      <c r="N71" s="121" t="s">
        <v>186</v>
      </c>
    </row>
    <row r="72" spans="1:14" x14ac:dyDescent="0.2">
      <c r="A72" s="90">
        <v>161</v>
      </c>
      <c r="B72" s="114" t="s">
        <v>188</v>
      </c>
      <c r="C72" s="115">
        <v>731</v>
      </c>
      <c r="D72" s="116">
        <v>14.6</v>
      </c>
      <c r="E72" s="116">
        <v>18.3</v>
      </c>
      <c r="F72" s="117">
        <v>1.46</v>
      </c>
      <c r="G72" s="118">
        <v>20</v>
      </c>
      <c r="H72" s="118">
        <v>30</v>
      </c>
      <c r="I72" s="119">
        <v>60</v>
      </c>
      <c r="J72" s="119">
        <v>120</v>
      </c>
      <c r="K72" s="119">
        <v>8</v>
      </c>
      <c r="L72" s="119">
        <v>16</v>
      </c>
      <c r="M72" s="120">
        <v>8</v>
      </c>
      <c r="N72" s="121" t="s">
        <v>186</v>
      </c>
    </row>
    <row r="73" spans="1:14" x14ac:dyDescent="0.2">
      <c r="A73" s="90">
        <v>163</v>
      </c>
      <c r="B73" s="122" t="s">
        <v>189</v>
      </c>
      <c r="C73" s="115">
        <v>3100</v>
      </c>
      <c r="D73" s="116">
        <v>187.4</v>
      </c>
      <c r="E73" s="116">
        <v>64.900000000000006</v>
      </c>
      <c r="F73" s="117">
        <v>15.5</v>
      </c>
      <c r="G73" s="118">
        <v>100</v>
      </c>
      <c r="H73" s="118">
        <v>130</v>
      </c>
      <c r="I73" s="119">
        <v>60</v>
      </c>
      <c r="J73" s="119">
        <v>120</v>
      </c>
      <c r="K73" s="119">
        <v>8</v>
      </c>
      <c r="L73" s="119">
        <v>16</v>
      </c>
      <c r="M73" s="120">
        <v>2</v>
      </c>
      <c r="N73" s="121" t="s">
        <v>186</v>
      </c>
    </row>
    <row r="74" spans="1:14" x14ac:dyDescent="0.2">
      <c r="A74" s="90">
        <v>170</v>
      </c>
      <c r="B74" s="122" t="s">
        <v>190</v>
      </c>
      <c r="C74" s="115">
        <v>3499</v>
      </c>
      <c r="D74" s="116">
        <v>222.2</v>
      </c>
      <c r="E74" s="116">
        <v>73.099999999999994</v>
      </c>
      <c r="F74" s="117">
        <v>17.5</v>
      </c>
      <c r="G74" s="118">
        <v>100</v>
      </c>
      <c r="H74" s="118">
        <v>130</v>
      </c>
      <c r="I74" s="119">
        <v>60</v>
      </c>
      <c r="J74" s="119">
        <v>120</v>
      </c>
      <c r="K74" s="119">
        <v>8</v>
      </c>
      <c r="L74" s="119">
        <v>16</v>
      </c>
      <c r="M74" s="120">
        <v>2</v>
      </c>
      <c r="N74" s="121" t="s">
        <v>186</v>
      </c>
    </row>
    <row r="75" spans="1:14" x14ac:dyDescent="0.2">
      <c r="A75" s="90">
        <v>172</v>
      </c>
      <c r="B75" s="122" t="s">
        <v>191</v>
      </c>
      <c r="C75" s="115">
        <v>4500</v>
      </c>
      <c r="D75" s="116">
        <v>251</v>
      </c>
      <c r="E75" s="116">
        <v>76.099999999999994</v>
      </c>
      <c r="F75" s="117">
        <v>16.93</v>
      </c>
      <c r="G75" s="118">
        <v>100</v>
      </c>
      <c r="H75" s="118">
        <v>130</v>
      </c>
      <c r="I75" s="119">
        <v>60</v>
      </c>
      <c r="J75" s="119">
        <v>120</v>
      </c>
      <c r="K75" s="119">
        <v>8</v>
      </c>
      <c r="L75" s="119">
        <v>16</v>
      </c>
      <c r="M75" s="120">
        <v>2</v>
      </c>
      <c r="N75" s="121" t="s">
        <v>186</v>
      </c>
    </row>
    <row r="76" spans="1:14" x14ac:dyDescent="0.2">
      <c r="A76" s="90">
        <v>174</v>
      </c>
      <c r="B76" s="122" t="s">
        <v>192</v>
      </c>
      <c r="C76" s="115">
        <v>2500</v>
      </c>
      <c r="D76" s="116">
        <v>192</v>
      </c>
      <c r="E76" s="116">
        <v>57</v>
      </c>
      <c r="F76" s="117">
        <v>12.5</v>
      </c>
      <c r="G76" s="118">
        <v>100</v>
      </c>
      <c r="H76" s="118">
        <v>130</v>
      </c>
      <c r="I76" s="119">
        <v>60</v>
      </c>
      <c r="J76" s="119">
        <v>120</v>
      </c>
      <c r="K76" s="119">
        <v>8</v>
      </c>
      <c r="L76" s="119">
        <v>16</v>
      </c>
      <c r="M76" s="120">
        <v>2</v>
      </c>
      <c r="N76" s="121" t="s">
        <v>186</v>
      </c>
    </row>
    <row r="77" spans="1:14" x14ac:dyDescent="0.2">
      <c r="A77" s="90">
        <v>176</v>
      </c>
      <c r="B77" s="122" t="s">
        <v>193</v>
      </c>
      <c r="C77" s="115">
        <v>2800</v>
      </c>
      <c r="D77" s="116">
        <v>197</v>
      </c>
      <c r="E77" s="116">
        <v>65.5</v>
      </c>
      <c r="F77" s="117">
        <v>14</v>
      </c>
      <c r="G77" s="118">
        <v>100</v>
      </c>
      <c r="H77" s="118">
        <v>130</v>
      </c>
      <c r="I77" s="119">
        <v>60</v>
      </c>
      <c r="J77" s="119">
        <v>120</v>
      </c>
      <c r="K77" s="119">
        <v>8</v>
      </c>
      <c r="L77" s="119">
        <v>16</v>
      </c>
      <c r="M77" s="120">
        <v>2</v>
      </c>
      <c r="N77" s="121" t="s">
        <v>186</v>
      </c>
    </row>
    <row r="78" spans="1:14" x14ac:dyDescent="0.2">
      <c r="A78" s="90">
        <v>179</v>
      </c>
      <c r="B78" s="122" t="s">
        <v>194</v>
      </c>
      <c r="C78" s="115">
        <v>1490</v>
      </c>
      <c r="D78" s="116">
        <v>92.1</v>
      </c>
      <c r="E78" s="116">
        <v>30.3</v>
      </c>
      <c r="F78" s="117">
        <v>7.45</v>
      </c>
      <c r="G78" s="118">
        <v>100</v>
      </c>
      <c r="H78" s="118">
        <v>130</v>
      </c>
      <c r="I78" s="119">
        <v>60</v>
      </c>
      <c r="J78" s="119">
        <v>120</v>
      </c>
      <c r="K78" s="119">
        <v>8</v>
      </c>
      <c r="L78" s="119">
        <v>16</v>
      </c>
      <c r="M78" s="120">
        <v>2</v>
      </c>
      <c r="N78" s="121" t="s">
        <v>186</v>
      </c>
    </row>
    <row r="79" spans="1:14" x14ac:dyDescent="0.2">
      <c r="A79" s="90">
        <v>181</v>
      </c>
      <c r="B79" s="122" t="s">
        <v>195</v>
      </c>
      <c r="C79" s="115">
        <v>800</v>
      </c>
      <c r="D79" s="116">
        <v>63.95</v>
      </c>
      <c r="E79" s="116">
        <v>17.46</v>
      </c>
      <c r="F79" s="117">
        <v>3.3209999999999997</v>
      </c>
      <c r="G79" s="118">
        <v>100</v>
      </c>
      <c r="H79" s="118">
        <v>130</v>
      </c>
      <c r="I79" s="119">
        <v>60</v>
      </c>
      <c r="J79" s="119">
        <v>120</v>
      </c>
      <c r="K79" s="119">
        <v>8</v>
      </c>
      <c r="L79" s="119">
        <v>16</v>
      </c>
      <c r="M79" s="120">
        <v>2</v>
      </c>
      <c r="N79" s="121" t="s">
        <v>186</v>
      </c>
    </row>
    <row r="80" spans="1:14" x14ac:dyDescent="0.2">
      <c r="A80" s="90">
        <v>191</v>
      </c>
      <c r="B80" s="122" t="s">
        <v>196</v>
      </c>
      <c r="C80" s="115">
        <v>240</v>
      </c>
      <c r="D80" s="116">
        <v>4.8</v>
      </c>
      <c r="E80" s="116">
        <v>4.8</v>
      </c>
      <c r="F80" s="117">
        <v>0.48</v>
      </c>
      <c r="G80" s="118">
        <v>25</v>
      </c>
      <c r="H80" s="118">
        <v>35</v>
      </c>
      <c r="I80" s="119">
        <v>60</v>
      </c>
      <c r="J80" s="119">
        <v>120</v>
      </c>
      <c r="K80" s="119">
        <v>8</v>
      </c>
      <c r="L80" s="119">
        <v>16</v>
      </c>
      <c r="M80" s="120">
        <v>11</v>
      </c>
      <c r="N80" s="121" t="s">
        <v>186</v>
      </c>
    </row>
    <row r="81" spans="1:14" x14ac:dyDescent="0.2">
      <c r="A81" s="90">
        <v>194</v>
      </c>
      <c r="B81" s="114" t="s">
        <v>197</v>
      </c>
      <c r="C81" s="115">
        <v>18346</v>
      </c>
      <c r="D81" s="116">
        <v>184.12</v>
      </c>
      <c r="E81" s="116">
        <v>367.25</v>
      </c>
      <c r="F81" s="117">
        <v>36.790999999999997</v>
      </c>
      <c r="G81" s="118">
        <v>10</v>
      </c>
      <c r="H81" s="118">
        <v>15</v>
      </c>
      <c r="I81" s="119">
        <v>60</v>
      </c>
      <c r="J81" s="119">
        <v>120</v>
      </c>
      <c r="K81" s="119">
        <v>8</v>
      </c>
      <c r="L81" s="119">
        <v>16</v>
      </c>
      <c r="M81" s="120" t="s">
        <v>540</v>
      </c>
      <c r="N81" s="121" t="s">
        <v>186</v>
      </c>
    </row>
    <row r="82" spans="1:14" x14ac:dyDescent="0.2">
      <c r="A82" s="90">
        <v>195</v>
      </c>
      <c r="B82" s="114" t="s">
        <v>198</v>
      </c>
      <c r="C82" s="115">
        <v>10000</v>
      </c>
      <c r="D82" s="116">
        <v>223.22000000000003</v>
      </c>
      <c r="E82" s="116">
        <v>146.04500000000002</v>
      </c>
      <c r="F82" s="117">
        <v>15.068</v>
      </c>
      <c r="G82" s="118">
        <v>10</v>
      </c>
      <c r="H82" s="118">
        <v>15</v>
      </c>
      <c r="I82" s="119">
        <v>60</v>
      </c>
      <c r="J82" s="119">
        <v>120</v>
      </c>
      <c r="K82" s="119">
        <v>8</v>
      </c>
      <c r="L82" s="119">
        <v>16</v>
      </c>
      <c r="M82" s="120">
        <v>5</v>
      </c>
      <c r="N82" s="121" t="s">
        <v>186</v>
      </c>
    </row>
    <row r="83" spans="1:14" x14ac:dyDescent="0.2">
      <c r="A83" s="90">
        <v>203</v>
      </c>
      <c r="B83" s="114" t="s">
        <v>199</v>
      </c>
      <c r="C83" s="115">
        <v>18.5</v>
      </c>
      <c r="D83" s="116">
        <v>0.4</v>
      </c>
      <c r="E83" s="116">
        <v>0.5</v>
      </c>
      <c r="F83" s="117">
        <v>7.0000000000000007E-2</v>
      </c>
      <c r="G83" s="118">
        <v>20</v>
      </c>
      <c r="H83" s="118">
        <v>30</v>
      </c>
      <c r="I83" s="119">
        <v>60</v>
      </c>
      <c r="J83" s="119">
        <v>120</v>
      </c>
      <c r="K83" s="119">
        <v>8</v>
      </c>
      <c r="L83" s="119">
        <v>16</v>
      </c>
      <c r="M83" s="120">
        <v>7</v>
      </c>
      <c r="N83" s="121" t="s">
        <v>186</v>
      </c>
    </row>
    <row r="84" spans="1:14" x14ac:dyDescent="0.2">
      <c r="A84" s="87">
        <v>208</v>
      </c>
      <c r="B84" s="130" t="s">
        <v>200</v>
      </c>
      <c r="C84" s="131">
        <v>305</v>
      </c>
      <c r="D84" s="132">
        <v>9.1999999999999993</v>
      </c>
      <c r="E84" s="132">
        <v>6.1</v>
      </c>
      <c r="F84" s="133">
        <v>0.92</v>
      </c>
      <c r="G84" s="134">
        <v>100</v>
      </c>
      <c r="H84" s="134">
        <v>130</v>
      </c>
      <c r="I84" s="119">
        <v>60</v>
      </c>
      <c r="J84" s="119">
        <v>120</v>
      </c>
      <c r="K84" s="119">
        <v>8</v>
      </c>
      <c r="L84" s="119">
        <v>16</v>
      </c>
      <c r="M84" s="120">
        <v>1</v>
      </c>
      <c r="N84" s="135" t="s">
        <v>201</v>
      </c>
    </row>
    <row r="85" spans="1:14" x14ac:dyDescent="0.2">
      <c r="A85" s="90">
        <v>215</v>
      </c>
      <c r="B85" s="122" t="s">
        <v>202</v>
      </c>
      <c r="C85" s="115">
        <v>300</v>
      </c>
      <c r="D85" s="116">
        <v>6</v>
      </c>
      <c r="E85" s="116">
        <v>6</v>
      </c>
      <c r="F85" s="117">
        <v>0.6</v>
      </c>
      <c r="G85" s="118">
        <v>20</v>
      </c>
      <c r="H85" s="118">
        <v>30</v>
      </c>
      <c r="I85" s="119">
        <v>60</v>
      </c>
      <c r="J85" s="119">
        <v>120</v>
      </c>
      <c r="K85" s="119">
        <v>8</v>
      </c>
      <c r="L85" s="119">
        <v>16</v>
      </c>
      <c r="M85" s="120" t="s">
        <v>540</v>
      </c>
      <c r="N85" s="121" t="s">
        <v>203</v>
      </c>
    </row>
    <row r="86" spans="1:14" x14ac:dyDescent="0.2">
      <c r="A86" s="90">
        <v>216</v>
      </c>
      <c r="B86" s="114" t="s">
        <v>204</v>
      </c>
      <c r="C86" s="115">
        <v>465.1</v>
      </c>
      <c r="D86" s="116">
        <v>13.952999999999999</v>
      </c>
      <c r="E86" s="116">
        <v>11.6275</v>
      </c>
      <c r="F86" s="117">
        <v>1.8604000000000001</v>
      </c>
      <c r="G86" s="118">
        <v>25</v>
      </c>
      <c r="H86" s="118">
        <v>35</v>
      </c>
      <c r="I86" s="119">
        <v>60</v>
      </c>
      <c r="J86" s="119">
        <v>120</v>
      </c>
      <c r="K86" s="119">
        <v>8</v>
      </c>
      <c r="L86" s="119">
        <v>16</v>
      </c>
      <c r="M86" s="120">
        <v>7</v>
      </c>
      <c r="N86" s="121" t="s">
        <v>203</v>
      </c>
    </row>
    <row r="87" spans="1:14" x14ac:dyDescent="0.2">
      <c r="A87" s="90">
        <v>221</v>
      </c>
      <c r="B87" s="122" t="s">
        <v>205</v>
      </c>
      <c r="C87" s="115">
        <v>1600</v>
      </c>
      <c r="D87" s="116">
        <v>52.7</v>
      </c>
      <c r="E87" s="116">
        <v>33.799999999999997</v>
      </c>
      <c r="F87" s="117">
        <v>5.7</v>
      </c>
      <c r="G87" s="118">
        <v>100</v>
      </c>
      <c r="H87" s="118">
        <v>130</v>
      </c>
      <c r="I87" s="119">
        <v>60</v>
      </c>
      <c r="J87" s="119">
        <v>120</v>
      </c>
      <c r="K87" s="119">
        <v>8</v>
      </c>
      <c r="L87" s="119">
        <v>16</v>
      </c>
      <c r="M87" s="120">
        <v>1</v>
      </c>
      <c r="N87" s="121" t="s">
        <v>203</v>
      </c>
    </row>
    <row r="88" spans="1:14" x14ac:dyDescent="0.2">
      <c r="A88" s="90">
        <v>226</v>
      </c>
      <c r="B88" s="122" t="s">
        <v>206</v>
      </c>
      <c r="C88" s="115">
        <v>136</v>
      </c>
      <c r="D88" s="116">
        <v>2.7</v>
      </c>
      <c r="E88" s="116">
        <v>2.7</v>
      </c>
      <c r="F88" s="117">
        <v>0.27</v>
      </c>
      <c r="G88" s="118">
        <v>25</v>
      </c>
      <c r="H88" s="118">
        <v>35</v>
      </c>
      <c r="I88" s="119">
        <v>60</v>
      </c>
      <c r="J88" s="119">
        <v>120</v>
      </c>
      <c r="K88" s="119">
        <v>8</v>
      </c>
      <c r="L88" s="119">
        <v>16</v>
      </c>
      <c r="M88" s="120">
        <v>11</v>
      </c>
      <c r="N88" s="121" t="s">
        <v>203</v>
      </c>
    </row>
    <row r="89" spans="1:14" x14ac:dyDescent="0.2">
      <c r="A89" s="90">
        <v>227</v>
      </c>
      <c r="B89" s="114" t="s">
        <v>207</v>
      </c>
      <c r="C89" s="129">
        <v>50774</v>
      </c>
      <c r="D89" s="116">
        <v>1721.6</v>
      </c>
      <c r="E89" s="116">
        <v>608</v>
      </c>
      <c r="F89" s="117">
        <v>70.58</v>
      </c>
      <c r="G89" s="118">
        <v>15</v>
      </c>
      <c r="H89" s="118">
        <v>20</v>
      </c>
      <c r="I89" s="119">
        <v>60</v>
      </c>
      <c r="J89" s="119">
        <v>120</v>
      </c>
      <c r="K89" s="119">
        <v>8</v>
      </c>
      <c r="L89" s="119">
        <v>16</v>
      </c>
      <c r="M89" s="120">
        <v>2</v>
      </c>
      <c r="N89" s="121" t="s">
        <v>203</v>
      </c>
    </row>
    <row r="90" spans="1:14" x14ac:dyDescent="0.2">
      <c r="A90" s="90">
        <v>228</v>
      </c>
      <c r="B90" s="122" t="s">
        <v>208</v>
      </c>
      <c r="C90" s="115">
        <v>182</v>
      </c>
      <c r="D90" s="116">
        <v>5.5</v>
      </c>
      <c r="E90" s="116">
        <v>5.5</v>
      </c>
      <c r="F90" s="117">
        <v>0.73</v>
      </c>
      <c r="G90" s="118">
        <v>25</v>
      </c>
      <c r="H90" s="118">
        <v>35</v>
      </c>
      <c r="I90" s="119">
        <v>60</v>
      </c>
      <c r="J90" s="119">
        <v>120</v>
      </c>
      <c r="K90" s="119">
        <v>8</v>
      </c>
      <c r="L90" s="119">
        <v>16</v>
      </c>
      <c r="M90" s="120">
        <v>9</v>
      </c>
      <c r="N90" s="121" t="s">
        <v>203</v>
      </c>
    </row>
    <row r="91" spans="1:14" x14ac:dyDescent="0.2">
      <c r="A91" s="86">
        <v>229</v>
      </c>
      <c r="B91" s="123" t="s">
        <v>209</v>
      </c>
      <c r="C91" s="124">
        <v>720</v>
      </c>
      <c r="D91" s="123">
        <v>18.8</v>
      </c>
      <c r="E91" s="123">
        <v>12.3</v>
      </c>
      <c r="F91" s="126">
        <v>2.6719999999999997</v>
      </c>
      <c r="G91" s="118">
        <v>50</v>
      </c>
      <c r="H91" s="118">
        <v>70</v>
      </c>
      <c r="I91" s="119">
        <v>60</v>
      </c>
      <c r="J91" s="119">
        <v>120</v>
      </c>
      <c r="K91" s="119">
        <v>8</v>
      </c>
      <c r="L91" s="119">
        <v>16</v>
      </c>
      <c r="M91" s="120">
        <v>1</v>
      </c>
      <c r="N91" s="121" t="s">
        <v>203</v>
      </c>
    </row>
    <row r="92" spans="1:14" x14ac:dyDescent="0.2">
      <c r="A92" s="90">
        <v>233</v>
      </c>
      <c r="B92" s="122" t="s">
        <v>210</v>
      </c>
      <c r="C92" s="115">
        <v>456</v>
      </c>
      <c r="D92" s="116">
        <v>13.7</v>
      </c>
      <c r="E92" s="116">
        <v>13.7</v>
      </c>
      <c r="F92" s="117">
        <v>1.82</v>
      </c>
      <c r="G92" s="118">
        <v>30</v>
      </c>
      <c r="H92" s="118">
        <v>40</v>
      </c>
      <c r="I92" s="119">
        <v>60</v>
      </c>
      <c r="J92" s="119">
        <v>120</v>
      </c>
      <c r="K92" s="119">
        <v>8</v>
      </c>
      <c r="L92" s="119">
        <v>16</v>
      </c>
      <c r="M92" s="120">
        <v>9</v>
      </c>
      <c r="N92" s="121" t="s">
        <v>203</v>
      </c>
    </row>
    <row r="93" spans="1:14" x14ac:dyDescent="0.2">
      <c r="A93" s="90">
        <v>234</v>
      </c>
      <c r="B93" s="122" t="s">
        <v>211</v>
      </c>
      <c r="C93" s="115">
        <v>449</v>
      </c>
      <c r="D93" s="116">
        <v>13.5</v>
      </c>
      <c r="E93" s="116">
        <v>13.5</v>
      </c>
      <c r="F93" s="117">
        <v>1.8</v>
      </c>
      <c r="G93" s="118">
        <v>25</v>
      </c>
      <c r="H93" s="118">
        <v>35</v>
      </c>
      <c r="I93" s="119">
        <v>60</v>
      </c>
      <c r="J93" s="119">
        <v>120</v>
      </c>
      <c r="K93" s="119">
        <v>8</v>
      </c>
      <c r="L93" s="119">
        <v>16</v>
      </c>
      <c r="M93" s="120">
        <v>9</v>
      </c>
      <c r="N93" s="121" t="s">
        <v>203</v>
      </c>
    </row>
    <row r="94" spans="1:14" x14ac:dyDescent="0.2">
      <c r="A94" s="90">
        <v>237</v>
      </c>
      <c r="B94" s="122" t="s">
        <v>212</v>
      </c>
      <c r="C94" s="115">
        <v>670</v>
      </c>
      <c r="D94" s="116">
        <v>33.5</v>
      </c>
      <c r="E94" s="116">
        <v>13.4</v>
      </c>
      <c r="F94" s="117">
        <v>1.34</v>
      </c>
      <c r="G94" s="118">
        <v>30</v>
      </c>
      <c r="H94" s="118">
        <v>40</v>
      </c>
      <c r="I94" s="119">
        <v>60</v>
      </c>
      <c r="J94" s="119">
        <v>120</v>
      </c>
      <c r="K94" s="119">
        <v>8</v>
      </c>
      <c r="L94" s="119">
        <v>16</v>
      </c>
      <c r="M94" s="120">
        <v>11</v>
      </c>
      <c r="N94" s="121" t="s">
        <v>213</v>
      </c>
    </row>
    <row r="95" spans="1:14" x14ac:dyDescent="0.2">
      <c r="A95" s="90">
        <v>242</v>
      </c>
      <c r="B95" s="122" t="s">
        <v>214</v>
      </c>
      <c r="C95" s="115">
        <v>1200</v>
      </c>
      <c r="D95" s="116">
        <v>48</v>
      </c>
      <c r="E95" s="116">
        <v>30.2</v>
      </c>
      <c r="F95" s="117">
        <v>4.8</v>
      </c>
      <c r="G95" s="118">
        <v>20</v>
      </c>
      <c r="H95" s="118">
        <v>30</v>
      </c>
      <c r="I95" s="119">
        <v>60</v>
      </c>
      <c r="J95" s="119">
        <v>120</v>
      </c>
      <c r="K95" s="119">
        <v>8</v>
      </c>
      <c r="L95" s="119">
        <v>16</v>
      </c>
      <c r="M95" s="120">
        <v>1</v>
      </c>
      <c r="N95" s="121" t="s">
        <v>213</v>
      </c>
    </row>
    <row r="96" spans="1:14" x14ac:dyDescent="0.2">
      <c r="A96" s="86">
        <v>243</v>
      </c>
      <c r="B96" s="136" t="s">
        <v>215</v>
      </c>
      <c r="C96" s="124">
        <v>205</v>
      </c>
      <c r="D96" s="123">
        <v>5.0999999999999996</v>
      </c>
      <c r="E96" s="123">
        <v>5.0999999999999996</v>
      </c>
      <c r="F96" s="126">
        <v>0.62</v>
      </c>
      <c r="G96" s="118">
        <v>25</v>
      </c>
      <c r="H96" s="118">
        <v>35</v>
      </c>
      <c r="I96" s="119">
        <v>60</v>
      </c>
      <c r="J96" s="119">
        <v>120</v>
      </c>
      <c r="K96" s="119">
        <v>8</v>
      </c>
      <c r="L96" s="119">
        <v>16</v>
      </c>
      <c r="M96" s="120">
        <v>7</v>
      </c>
      <c r="N96" s="121" t="s">
        <v>213</v>
      </c>
    </row>
    <row r="97" spans="1:14" x14ac:dyDescent="0.2">
      <c r="A97" s="90">
        <v>245</v>
      </c>
      <c r="B97" s="122" t="s">
        <v>216</v>
      </c>
      <c r="C97" s="129">
        <v>365</v>
      </c>
      <c r="D97" s="116">
        <v>15.1</v>
      </c>
      <c r="E97" s="116">
        <v>5.3</v>
      </c>
      <c r="F97" s="117">
        <v>0.94</v>
      </c>
      <c r="G97" s="118">
        <v>100</v>
      </c>
      <c r="H97" s="118">
        <v>130</v>
      </c>
      <c r="I97" s="119">
        <v>60</v>
      </c>
      <c r="J97" s="119">
        <v>120</v>
      </c>
      <c r="K97" s="119">
        <v>8</v>
      </c>
      <c r="L97" s="119">
        <v>16</v>
      </c>
      <c r="M97" s="120">
        <v>1</v>
      </c>
      <c r="N97" s="121" t="s">
        <v>213</v>
      </c>
    </row>
    <row r="98" spans="1:14" x14ac:dyDescent="0.2">
      <c r="A98" s="90">
        <v>252</v>
      </c>
      <c r="B98" s="122" t="s">
        <v>217</v>
      </c>
      <c r="C98" s="115">
        <v>300</v>
      </c>
      <c r="D98" s="116">
        <v>9</v>
      </c>
      <c r="E98" s="116">
        <v>9</v>
      </c>
      <c r="F98" s="117">
        <v>1.2</v>
      </c>
      <c r="G98" s="118">
        <v>30</v>
      </c>
      <c r="H98" s="118">
        <v>40</v>
      </c>
      <c r="I98" s="119">
        <v>60</v>
      </c>
      <c r="J98" s="119">
        <v>120</v>
      </c>
      <c r="K98" s="119">
        <v>8</v>
      </c>
      <c r="L98" s="119">
        <v>16</v>
      </c>
      <c r="M98" s="120">
        <v>9</v>
      </c>
      <c r="N98" s="121" t="s">
        <v>213</v>
      </c>
    </row>
    <row r="99" spans="1:14" x14ac:dyDescent="0.2">
      <c r="A99" s="90">
        <v>253</v>
      </c>
      <c r="B99" s="122" t="s">
        <v>218</v>
      </c>
      <c r="C99" s="115">
        <v>1678</v>
      </c>
      <c r="D99" s="116">
        <v>80.599999999999994</v>
      </c>
      <c r="E99" s="116">
        <v>37.6</v>
      </c>
      <c r="F99" s="117">
        <v>7.6</v>
      </c>
      <c r="G99" s="118">
        <v>100</v>
      </c>
      <c r="H99" s="118">
        <v>130</v>
      </c>
      <c r="I99" s="119">
        <v>60</v>
      </c>
      <c r="J99" s="119">
        <v>120</v>
      </c>
      <c r="K99" s="119">
        <v>8</v>
      </c>
      <c r="L99" s="119">
        <v>16</v>
      </c>
      <c r="M99" s="120">
        <v>1</v>
      </c>
      <c r="N99" s="121" t="s">
        <v>213</v>
      </c>
    </row>
    <row r="100" spans="1:14" x14ac:dyDescent="0.2">
      <c r="A100" s="90">
        <v>254</v>
      </c>
      <c r="B100" s="122" t="s">
        <v>219</v>
      </c>
      <c r="C100" s="115">
        <v>2500</v>
      </c>
      <c r="D100" s="116">
        <v>100.2</v>
      </c>
      <c r="E100" s="116">
        <v>51.5</v>
      </c>
      <c r="F100" s="117">
        <v>9.9</v>
      </c>
      <c r="G100" s="118">
        <v>100</v>
      </c>
      <c r="H100" s="118">
        <v>130</v>
      </c>
      <c r="I100" s="119">
        <v>60</v>
      </c>
      <c r="J100" s="119">
        <v>120</v>
      </c>
      <c r="K100" s="119">
        <v>8</v>
      </c>
      <c r="L100" s="119">
        <v>16</v>
      </c>
      <c r="M100" s="120">
        <v>1</v>
      </c>
      <c r="N100" s="121" t="s">
        <v>213</v>
      </c>
    </row>
    <row r="101" spans="1:14" x14ac:dyDescent="0.2">
      <c r="A101" s="90">
        <v>255</v>
      </c>
      <c r="B101" s="122" t="s">
        <v>220</v>
      </c>
      <c r="C101" s="115">
        <v>520</v>
      </c>
      <c r="D101" s="116">
        <v>10.4</v>
      </c>
      <c r="E101" s="116">
        <v>10.4</v>
      </c>
      <c r="F101" s="117">
        <v>1.04</v>
      </c>
      <c r="G101" s="118">
        <v>30</v>
      </c>
      <c r="H101" s="118">
        <v>40</v>
      </c>
      <c r="I101" s="119">
        <v>60</v>
      </c>
      <c r="J101" s="119">
        <v>120</v>
      </c>
      <c r="K101" s="119">
        <v>8</v>
      </c>
      <c r="L101" s="119">
        <v>16</v>
      </c>
      <c r="M101" s="120">
        <v>11</v>
      </c>
      <c r="N101" s="121" t="s">
        <v>213</v>
      </c>
    </row>
    <row r="102" spans="1:14" x14ac:dyDescent="0.2">
      <c r="A102" s="90">
        <v>256</v>
      </c>
      <c r="B102" s="122" t="s">
        <v>221</v>
      </c>
      <c r="C102" s="115">
        <v>500</v>
      </c>
      <c r="D102" s="116">
        <v>16.350000000000001</v>
      </c>
      <c r="E102" s="116">
        <v>7.85</v>
      </c>
      <c r="F102" s="117">
        <v>1.925</v>
      </c>
      <c r="G102" s="118">
        <v>100</v>
      </c>
      <c r="H102" s="118">
        <v>130</v>
      </c>
      <c r="I102" s="119">
        <v>60</v>
      </c>
      <c r="J102" s="119">
        <v>120</v>
      </c>
      <c r="K102" s="119">
        <v>8</v>
      </c>
      <c r="L102" s="119">
        <v>16</v>
      </c>
      <c r="M102" s="120">
        <v>1</v>
      </c>
      <c r="N102" s="121" t="s">
        <v>213</v>
      </c>
    </row>
    <row r="103" spans="1:14" x14ac:dyDescent="0.2">
      <c r="A103" s="90">
        <v>262</v>
      </c>
      <c r="B103" s="114" t="s">
        <v>222</v>
      </c>
      <c r="C103" s="115">
        <v>4000</v>
      </c>
      <c r="D103" s="116">
        <v>280</v>
      </c>
      <c r="E103" s="116">
        <v>80</v>
      </c>
      <c r="F103" s="117">
        <v>8</v>
      </c>
      <c r="G103" s="118">
        <v>80</v>
      </c>
      <c r="H103" s="118">
        <v>110</v>
      </c>
      <c r="I103" s="119">
        <v>60</v>
      </c>
      <c r="J103" s="119">
        <v>120</v>
      </c>
      <c r="K103" s="119">
        <v>8</v>
      </c>
      <c r="L103" s="119">
        <v>16</v>
      </c>
      <c r="M103" s="120">
        <v>3</v>
      </c>
      <c r="N103" s="121" t="s">
        <v>213</v>
      </c>
    </row>
    <row r="104" spans="1:14" x14ac:dyDescent="0.2">
      <c r="A104" s="90">
        <v>267</v>
      </c>
      <c r="B104" s="122" t="s">
        <v>223</v>
      </c>
      <c r="C104" s="115">
        <v>700</v>
      </c>
      <c r="D104" s="116">
        <v>40.24</v>
      </c>
      <c r="E104" s="116">
        <v>14.7</v>
      </c>
      <c r="F104" s="117">
        <v>3.03</v>
      </c>
      <c r="G104" s="118">
        <v>100</v>
      </c>
      <c r="H104" s="118">
        <v>130</v>
      </c>
      <c r="I104" s="119">
        <v>60</v>
      </c>
      <c r="J104" s="119">
        <v>120</v>
      </c>
      <c r="K104" s="119">
        <v>8</v>
      </c>
      <c r="L104" s="119">
        <v>16</v>
      </c>
      <c r="M104" s="120">
        <v>1</v>
      </c>
      <c r="N104" s="121" t="s">
        <v>213</v>
      </c>
    </row>
    <row r="105" spans="1:14" x14ac:dyDescent="0.2">
      <c r="A105" s="90">
        <v>269</v>
      </c>
      <c r="B105" s="122" t="s">
        <v>224</v>
      </c>
      <c r="C105" s="115">
        <v>100</v>
      </c>
      <c r="D105" s="116">
        <v>3.3</v>
      </c>
      <c r="E105" s="116">
        <v>4.4000000000000004</v>
      </c>
      <c r="F105" s="117">
        <v>0.33</v>
      </c>
      <c r="G105" s="118">
        <v>20</v>
      </c>
      <c r="H105" s="118">
        <v>30</v>
      </c>
      <c r="I105" s="119">
        <v>60</v>
      </c>
      <c r="J105" s="119">
        <v>120</v>
      </c>
      <c r="K105" s="119">
        <v>8</v>
      </c>
      <c r="L105" s="119">
        <v>16</v>
      </c>
      <c r="M105" s="120">
        <v>1</v>
      </c>
      <c r="N105" s="121" t="s">
        <v>213</v>
      </c>
    </row>
    <row r="106" spans="1:14" x14ac:dyDescent="0.2">
      <c r="A106" s="90">
        <v>279</v>
      </c>
      <c r="B106" s="122" t="s">
        <v>225</v>
      </c>
      <c r="C106" s="115">
        <v>67</v>
      </c>
      <c r="D106" s="116">
        <v>3.1</v>
      </c>
      <c r="E106" s="116">
        <v>1.3</v>
      </c>
      <c r="F106" s="117">
        <v>0.26</v>
      </c>
      <c r="G106" s="118">
        <v>100</v>
      </c>
      <c r="H106" s="118">
        <v>130</v>
      </c>
      <c r="I106" s="119">
        <v>60</v>
      </c>
      <c r="J106" s="119">
        <v>120</v>
      </c>
      <c r="K106" s="119">
        <v>8</v>
      </c>
      <c r="L106" s="119">
        <v>16</v>
      </c>
      <c r="M106" s="120">
        <v>1</v>
      </c>
      <c r="N106" s="121" t="s">
        <v>226</v>
      </c>
    </row>
    <row r="107" spans="1:14" x14ac:dyDescent="0.2">
      <c r="A107" s="90">
        <v>284</v>
      </c>
      <c r="B107" s="114" t="s">
        <v>503</v>
      </c>
      <c r="C107" s="115">
        <v>190</v>
      </c>
      <c r="D107" s="116">
        <v>5.7</v>
      </c>
      <c r="E107" s="116">
        <v>4.8</v>
      </c>
      <c r="F107" s="117">
        <v>0.76</v>
      </c>
      <c r="G107" s="118">
        <v>20</v>
      </c>
      <c r="H107" s="118">
        <v>30</v>
      </c>
      <c r="I107" s="119">
        <v>60</v>
      </c>
      <c r="J107" s="119">
        <v>120</v>
      </c>
      <c r="K107" s="119">
        <v>8</v>
      </c>
      <c r="L107" s="119">
        <v>16</v>
      </c>
      <c r="M107" s="120">
        <v>7</v>
      </c>
      <c r="N107" s="121" t="s">
        <v>226</v>
      </c>
    </row>
    <row r="108" spans="1:14" x14ac:dyDescent="0.2">
      <c r="A108" s="90">
        <v>285</v>
      </c>
      <c r="B108" s="114" t="s">
        <v>227</v>
      </c>
      <c r="C108" s="115">
        <v>10</v>
      </c>
      <c r="D108" s="116">
        <v>0.4</v>
      </c>
      <c r="E108" s="116">
        <v>0.4</v>
      </c>
      <c r="F108" s="117">
        <v>0.04</v>
      </c>
      <c r="G108" s="118">
        <v>10</v>
      </c>
      <c r="H108" s="118">
        <v>15</v>
      </c>
      <c r="I108" s="119">
        <v>60</v>
      </c>
      <c r="J108" s="119">
        <v>120</v>
      </c>
      <c r="K108" s="119">
        <v>8</v>
      </c>
      <c r="L108" s="119">
        <v>16</v>
      </c>
      <c r="M108" s="120">
        <v>7</v>
      </c>
      <c r="N108" s="121" t="s">
        <v>226</v>
      </c>
    </row>
    <row r="109" spans="1:14" x14ac:dyDescent="0.2">
      <c r="A109" s="90">
        <v>286</v>
      </c>
      <c r="B109" s="122" t="s">
        <v>228</v>
      </c>
      <c r="C109" s="115">
        <v>2268</v>
      </c>
      <c r="D109" s="116">
        <v>127.6</v>
      </c>
      <c r="E109" s="116">
        <v>45.4</v>
      </c>
      <c r="F109" s="117">
        <v>8.7899999999999991</v>
      </c>
      <c r="G109" s="118">
        <v>100</v>
      </c>
      <c r="H109" s="118">
        <v>130</v>
      </c>
      <c r="I109" s="119">
        <v>60</v>
      </c>
      <c r="J109" s="119">
        <v>120</v>
      </c>
      <c r="K109" s="119">
        <v>8</v>
      </c>
      <c r="L109" s="119">
        <v>16</v>
      </c>
      <c r="M109" s="120">
        <v>1</v>
      </c>
      <c r="N109" s="121" t="s">
        <v>226</v>
      </c>
    </row>
    <row r="110" spans="1:14" x14ac:dyDescent="0.2">
      <c r="A110" s="90">
        <v>291</v>
      </c>
      <c r="B110" s="122" t="s">
        <v>229</v>
      </c>
      <c r="C110" s="115">
        <v>100</v>
      </c>
      <c r="D110" s="116">
        <v>3</v>
      </c>
      <c r="E110" s="116">
        <v>3</v>
      </c>
      <c r="F110" s="117">
        <v>0.4</v>
      </c>
      <c r="G110" s="118">
        <v>25</v>
      </c>
      <c r="H110" s="118">
        <v>35</v>
      </c>
      <c r="I110" s="119">
        <v>60</v>
      </c>
      <c r="J110" s="119">
        <v>120</v>
      </c>
      <c r="K110" s="119">
        <v>8</v>
      </c>
      <c r="L110" s="119">
        <v>16</v>
      </c>
      <c r="M110" s="120">
        <v>9</v>
      </c>
      <c r="N110" s="121" t="s">
        <v>226</v>
      </c>
    </row>
    <row r="111" spans="1:14" x14ac:dyDescent="0.2">
      <c r="A111" s="88">
        <v>296</v>
      </c>
      <c r="B111" s="137" t="s">
        <v>230</v>
      </c>
      <c r="C111" s="131">
        <v>4232</v>
      </c>
      <c r="D111" s="138">
        <v>168.9</v>
      </c>
      <c r="E111" s="138">
        <v>80.400000000000006</v>
      </c>
      <c r="F111" s="139">
        <v>13.46</v>
      </c>
      <c r="G111" s="134">
        <v>50</v>
      </c>
      <c r="H111" s="134">
        <v>70</v>
      </c>
      <c r="I111" s="119">
        <v>60</v>
      </c>
      <c r="J111" s="119">
        <v>120</v>
      </c>
      <c r="K111" s="119">
        <v>8</v>
      </c>
      <c r="L111" s="119">
        <v>16</v>
      </c>
      <c r="M111" s="120">
        <v>1</v>
      </c>
      <c r="N111" s="135" t="s">
        <v>201</v>
      </c>
    </row>
    <row r="112" spans="1:14" x14ac:dyDescent="0.2">
      <c r="A112" s="88">
        <v>299</v>
      </c>
      <c r="B112" s="137" t="s">
        <v>231</v>
      </c>
      <c r="C112" s="169">
        <v>17383</v>
      </c>
      <c r="D112" s="170">
        <v>1117.8</v>
      </c>
      <c r="E112" s="170">
        <v>257.60000000000002</v>
      </c>
      <c r="F112" s="171">
        <v>28.21</v>
      </c>
      <c r="G112" s="134">
        <v>15</v>
      </c>
      <c r="H112" s="134">
        <v>20</v>
      </c>
      <c r="I112" s="119">
        <v>60</v>
      </c>
      <c r="J112" s="119">
        <v>120</v>
      </c>
      <c r="K112" s="119">
        <v>8</v>
      </c>
      <c r="L112" s="119">
        <v>16</v>
      </c>
      <c r="M112" s="120">
        <v>4</v>
      </c>
      <c r="N112" s="135" t="s">
        <v>201</v>
      </c>
    </row>
    <row r="113" spans="1:14" x14ac:dyDescent="0.2">
      <c r="A113" s="88">
        <v>301</v>
      </c>
      <c r="B113" s="137" t="s">
        <v>232</v>
      </c>
      <c r="C113" s="131">
        <v>1515</v>
      </c>
      <c r="D113" s="138">
        <v>75.7</v>
      </c>
      <c r="E113" s="138">
        <v>37.9</v>
      </c>
      <c r="F113" s="139">
        <v>6.06</v>
      </c>
      <c r="G113" s="134">
        <v>30</v>
      </c>
      <c r="H113" s="134">
        <v>40</v>
      </c>
      <c r="I113" s="119">
        <v>60</v>
      </c>
      <c r="J113" s="119">
        <v>120</v>
      </c>
      <c r="K113" s="119">
        <v>8</v>
      </c>
      <c r="L113" s="119">
        <v>16</v>
      </c>
      <c r="M113" s="120">
        <v>7</v>
      </c>
      <c r="N113" s="135" t="s">
        <v>201</v>
      </c>
    </row>
    <row r="114" spans="1:14" x14ac:dyDescent="0.2">
      <c r="A114" s="88">
        <v>304</v>
      </c>
      <c r="B114" s="137" t="s">
        <v>233</v>
      </c>
      <c r="C114" s="131">
        <v>285</v>
      </c>
      <c r="D114" s="138">
        <v>8.6</v>
      </c>
      <c r="E114" s="138">
        <v>8.6</v>
      </c>
      <c r="F114" s="139">
        <v>1.1399999999999999</v>
      </c>
      <c r="G114" s="134">
        <v>30</v>
      </c>
      <c r="H114" s="134">
        <v>40</v>
      </c>
      <c r="I114" s="119">
        <v>60</v>
      </c>
      <c r="J114" s="119">
        <v>120</v>
      </c>
      <c r="K114" s="119">
        <v>8</v>
      </c>
      <c r="L114" s="119">
        <v>16</v>
      </c>
      <c r="M114" s="120">
        <v>9</v>
      </c>
      <c r="N114" s="135" t="s">
        <v>201</v>
      </c>
    </row>
    <row r="115" spans="1:14" x14ac:dyDescent="0.2">
      <c r="A115" s="88">
        <v>305</v>
      </c>
      <c r="B115" s="137" t="s">
        <v>234</v>
      </c>
      <c r="C115" s="131">
        <v>1017</v>
      </c>
      <c r="D115" s="138">
        <v>30.5</v>
      </c>
      <c r="E115" s="138">
        <v>30.5</v>
      </c>
      <c r="F115" s="139">
        <v>4.07</v>
      </c>
      <c r="G115" s="134">
        <v>30</v>
      </c>
      <c r="H115" s="134">
        <v>40</v>
      </c>
      <c r="I115" s="119">
        <v>60</v>
      </c>
      <c r="J115" s="119">
        <v>120</v>
      </c>
      <c r="K115" s="119">
        <v>8</v>
      </c>
      <c r="L115" s="119">
        <v>16</v>
      </c>
      <c r="M115" s="120">
        <v>9</v>
      </c>
      <c r="N115" s="135" t="s">
        <v>201</v>
      </c>
    </row>
    <row r="116" spans="1:14" x14ac:dyDescent="0.2">
      <c r="A116" s="88">
        <v>306</v>
      </c>
      <c r="B116" s="137" t="s">
        <v>235</v>
      </c>
      <c r="C116" s="131">
        <v>112</v>
      </c>
      <c r="D116" s="138">
        <v>3.4</v>
      </c>
      <c r="E116" s="138">
        <v>3.4</v>
      </c>
      <c r="F116" s="139">
        <v>0.45</v>
      </c>
      <c r="G116" s="134">
        <v>30</v>
      </c>
      <c r="H116" s="134">
        <v>40</v>
      </c>
      <c r="I116" s="119">
        <v>60</v>
      </c>
      <c r="J116" s="119">
        <v>120</v>
      </c>
      <c r="K116" s="119">
        <v>8</v>
      </c>
      <c r="L116" s="119">
        <v>16</v>
      </c>
      <c r="M116" s="120">
        <v>9</v>
      </c>
      <c r="N116" s="135" t="s">
        <v>201</v>
      </c>
    </row>
    <row r="117" spans="1:14" x14ac:dyDescent="0.2">
      <c r="A117" s="88">
        <v>309</v>
      </c>
      <c r="B117" s="137" t="s">
        <v>236</v>
      </c>
      <c r="C117" s="131">
        <v>3321</v>
      </c>
      <c r="D117" s="138">
        <v>165.8</v>
      </c>
      <c r="E117" s="138">
        <v>45.8</v>
      </c>
      <c r="F117" s="139">
        <v>5.83</v>
      </c>
      <c r="G117" s="134">
        <v>15</v>
      </c>
      <c r="H117" s="134">
        <v>20</v>
      </c>
      <c r="I117" s="119">
        <v>60</v>
      </c>
      <c r="J117" s="119">
        <v>120</v>
      </c>
      <c r="K117" s="119">
        <v>8</v>
      </c>
      <c r="L117" s="119">
        <v>16</v>
      </c>
      <c r="M117" s="120">
        <v>4</v>
      </c>
      <c r="N117" s="135" t="s">
        <v>201</v>
      </c>
    </row>
    <row r="118" spans="1:14" x14ac:dyDescent="0.2">
      <c r="A118" s="88">
        <v>310</v>
      </c>
      <c r="B118" s="168" t="s">
        <v>561</v>
      </c>
      <c r="C118" s="169">
        <v>250</v>
      </c>
      <c r="D118" s="170">
        <v>9.1999999999999993</v>
      </c>
      <c r="E118" s="170">
        <v>5.5</v>
      </c>
      <c r="F118" s="171">
        <v>0.81</v>
      </c>
      <c r="G118" s="172">
        <v>20</v>
      </c>
      <c r="H118" s="172">
        <v>30</v>
      </c>
      <c r="I118" s="119">
        <v>60</v>
      </c>
      <c r="J118" s="119">
        <v>120</v>
      </c>
      <c r="K118" s="119">
        <v>8</v>
      </c>
      <c r="L118" s="119">
        <v>16</v>
      </c>
      <c r="M118" s="173">
        <v>7</v>
      </c>
      <c r="N118" s="135" t="s">
        <v>201</v>
      </c>
    </row>
    <row r="119" spans="1:14" x14ac:dyDescent="0.2">
      <c r="A119" s="88">
        <v>312</v>
      </c>
      <c r="B119" s="137" t="s">
        <v>237</v>
      </c>
      <c r="C119" s="131">
        <v>13741</v>
      </c>
      <c r="D119" s="138">
        <v>373</v>
      </c>
      <c r="E119" s="138">
        <v>213.7</v>
      </c>
      <c r="F119" s="139">
        <v>28.65</v>
      </c>
      <c r="G119" s="134">
        <v>10</v>
      </c>
      <c r="H119" s="134">
        <v>15</v>
      </c>
      <c r="I119" s="119">
        <v>60</v>
      </c>
      <c r="J119" s="119">
        <v>120</v>
      </c>
      <c r="K119" s="119">
        <v>8</v>
      </c>
      <c r="L119" s="119">
        <v>16</v>
      </c>
      <c r="M119" s="120">
        <v>2</v>
      </c>
      <c r="N119" s="135" t="s">
        <v>201</v>
      </c>
    </row>
    <row r="120" spans="1:14" x14ac:dyDescent="0.2">
      <c r="A120" s="88">
        <v>314</v>
      </c>
      <c r="B120" s="137" t="s">
        <v>238</v>
      </c>
      <c r="C120" s="131">
        <v>37199</v>
      </c>
      <c r="D120" s="138">
        <v>933</v>
      </c>
      <c r="E120" s="138">
        <v>618.79999999999995</v>
      </c>
      <c r="F120" s="139">
        <v>86.3</v>
      </c>
      <c r="G120" s="134">
        <v>20</v>
      </c>
      <c r="H120" s="134">
        <v>30</v>
      </c>
      <c r="I120" s="119">
        <v>60</v>
      </c>
      <c r="J120" s="119">
        <v>120</v>
      </c>
      <c r="K120" s="119">
        <v>8</v>
      </c>
      <c r="L120" s="119">
        <v>16</v>
      </c>
      <c r="M120" s="120">
        <v>2</v>
      </c>
      <c r="N120" s="135" t="s">
        <v>201</v>
      </c>
    </row>
    <row r="121" spans="1:14" x14ac:dyDescent="0.2">
      <c r="A121" s="88">
        <v>320</v>
      </c>
      <c r="B121" s="137" t="s">
        <v>239</v>
      </c>
      <c r="C121" s="131">
        <v>213280</v>
      </c>
      <c r="D121" s="138">
        <v>4265.6000000000004</v>
      </c>
      <c r="E121" s="138">
        <v>5332</v>
      </c>
      <c r="F121" s="139">
        <v>426.56</v>
      </c>
      <c r="G121" s="134">
        <v>20</v>
      </c>
      <c r="H121" s="134">
        <v>30</v>
      </c>
      <c r="I121" s="119">
        <v>60</v>
      </c>
      <c r="J121" s="119">
        <v>120</v>
      </c>
      <c r="K121" s="119">
        <v>8</v>
      </c>
      <c r="L121" s="119">
        <v>16</v>
      </c>
      <c r="M121" s="120">
        <v>8</v>
      </c>
      <c r="N121" s="135" t="s">
        <v>201</v>
      </c>
    </row>
    <row r="122" spans="1:14" x14ac:dyDescent="0.2">
      <c r="A122" s="88">
        <v>324</v>
      </c>
      <c r="B122" s="137" t="s">
        <v>240</v>
      </c>
      <c r="C122" s="131">
        <v>460</v>
      </c>
      <c r="D122" s="138">
        <v>13.8</v>
      </c>
      <c r="E122" s="138">
        <v>10.4</v>
      </c>
      <c r="F122" s="139">
        <v>1.62</v>
      </c>
      <c r="G122" s="134">
        <v>30</v>
      </c>
      <c r="H122" s="134">
        <v>40</v>
      </c>
      <c r="I122" s="119">
        <v>60</v>
      </c>
      <c r="J122" s="119">
        <v>120</v>
      </c>
      <c r="K122" s="119">
        <v>8</v>
      </c>
      <c r="L122" s="119">
        <v>16</v>
      </c>
      <c r="M122" s="120">
        <v>7</v>
      </c>
      <c r="N122" s="135" t="s">
        <v>201</v>
      </c>
    </row>
    <row r="123" spans="1:14" x14ac:dyDescent="0.2">
      <c r="A123" s="88">
        <v>326</v>
      </c>
      <c r="B123" s="137" t="s">
        <v>241</v>
      </c>
      <c r="C123" s="131">
        <v>9501</v>
      </c>
      <c r="D123" s="138">
        <v>267.3</v>
      </c>
      <c r="E123" s="138">
        <v>193</v>
      </c>
      <c r="F123" s="139">
        <v>24.47</v>
      </c>
      <c r="G123" s="134">
        <v>10</v>
      </c>
      <c r="H123" s="134">
        <v>15</v>
      </c>
      <c r="I123" s="119">
        <v>60</v>
      </c>
      <c r="J123" s="119">
        <v>120</v>
      </c>
      <c r="K123" s="119">
        <v>8</v>
      </c>
      <c r="L123" s="119">
        <v>16</v>
      </c>
      <c r="M123" s="120">
        <v>5</v>
      </c>
      <c r="N123" s="135" t="s">
        <v>201</v>
      </c>
    </row>
    <row r="124" spans="1:14" x14ac:dyDescent="0.2">
      <c r="A124" s="88">
        <v>328</v>
      </c>
      <c r="B124" s="137" t="s">
        <v>242</v>
      </c>
      <c r="C124" s="131">
        <v>397</v>
      </c>
      <c r="D124" s="138">
        <v>9.7449999999999992</v>
      </c>
      <c r="E124" s="138">
        <v>8.5949999999999989</v>
      </c>
      <c r="F124" s="139">
        <v>0.93700000000000006</v>
      </c>
      <c r="G124" s="134">
        <v>30</v>
      </c>
      <c r="H124" s="134">
        <v>40</v>
      </c>
      <c r="I124" s="119">
        <v>60</v>
      </c>
      <c r="J124" s="119">
        <v>120</v>
      </c>
      <c r="K124" s="119">
        <v>8</v>
      </c>
      <c r="L124" s="119">
        <v>16</v>
      </c>
      <c r="M124" s="120">
        <v>9</v>
      </c>
      <c r="N124" s="135" t="s">
        <v>201</v>
      </c>
    </row>
    <row r="125" spans="1:14" x14ac:dyDescent="0.2">
      <c r="A125" s="88">
        <v>332</v>
      </c>
      <c r="B125" s="137" t="s">
        <v>243</v>
      </c>
      <c r="C125" s="131">
        <v>619</v>
      </c>
      <c r="D125" s="138">
        <v>18.600000000000001</v>
      </c>
      <c r="E125" s="138">
        <v>18.600000000000001</v>
      </c>
      <c r="F125" s="139">
        <v>2.48</v>
      </c>
      <c r="G125" s="134">
        <v>25</v>
      </c>
      <c r="H125" s="134">
        <v>35</v>
      </c>
      <c r="I125" s="119">
        <v>60</v>
      </c>
      <c r="J125" s="119">
        <v>120</v>
      </c>
      <c r="K125" s="119">
        <v>8</v>
      </c>
      <c r="L125" s="119">
        <v>16</v>
      </c>
      <c r="M125" s="120">
        <v>9</v>
      </c>
      <c r="N125" s="135" t="s">
        <v>201</v>
      </c>
    </row>
    <row r="126" spans="1:14" x14ac:dyDescent="0.2">
      <c r="A126" s="88">
        <v>333</v>
      </c>
      <c r="B126" s="137" t="s">
        <v>244</v>
      </c>
      <c r="C126" s="131">
        <v>153</v>
      </c>
      <c r="D126" s="138">
        <v>4.5999999999999996</v>
      </c>
      <c r="E126" s="138">
        <v>4.5999999999999996</v>
      </c>
      <c r="F126" s="139">
        <v>0.61</v>
      </c>
      <c r="G126" s="134">
        <v>25</v>
      </c>
      <c r="H126" s="134">
        <v>35</v>
      </c>
      <c r="I126" s="119">
        <v>60</v>
      </c>
      <c r="J126" s="119">
        <v>120</v>
      </c>
      <c r="K126" s="119">
        <v>8</v>
      </c>
      <c r="L126" s="119">
        <v>16</v>
      </c>
      <c r="M126" s="120">
        <v>9</v>
      </c>
      <c r="N126" s="135" t="s">
        <v>201</v>
      </c>
    </row>
    <row r="127" spans="1:14" x14ac:dyDescent="0.2">
      <c r="A127" s="88">
        <v>334</v>
      </c>
      <c r="B127" s="137" t="s">
        <v>245</v>
      </c>
      <c r="C127" s="131">
        <v>240</v>
      </c>
      <c r="D127" s="138">
        <v>6</v>
      </c>
      <c r="E127" s="138">
        <v>6</v>
      </c>
      <c r="F127" s="139">
        <v>0.72</v>
      </c>
      <c r="G127" s="134">
        <v>25</v>
      </c>
      <c r="H127" s="134">
        <v>35</v>
      </c>
      <c r="I127" s="119">
        <v>60</v>
      </c>
      <c r="J127" s="119">
        <v>120</v>
      </c>
      <c r="K127" s="119">
        <v>8</v>
      </c>
      <c r="L127" s="119">
        <v>16</v>
      </c>
      <c r="M127" s="120">
        <v>9</v>
      </c>
      <c r="N127" s="135" t="s">
        <v>201</v>
      </c>
    </row>
    <row r="128" spans="1:14" x14ac:dyDescent="0.2">
      <c r="A128" s="88">
        <v>337</v>
      </c>
      <c r="B128" s="137" t="s">
        <v>246</v>
      </c>
      <c r="C128" s="131">
        <v>2720</v>
      </c>
      <c r="D128" s="138">
        <v>27.2</v>
      </c>
      <c r="E128" s="138">
        <v>27.2</v>
      </c>
      <c r="F128" s="139">
        <v>2.72</v>
      </c>
      <c r="G128" s="134">
        <v>20</v>
      </c>
      <c r="H128" s="134">
        <v>30</v>
      </c>
      <c r="I128" s="119">
        <v>60</v>
      </c>
      <c r="J128" s="119">
        <v>120</v>
      </c>
      <c r="K128" s="119">
        <v>8</v>
      </c>
      <c r="L128" s="119">
        <v>16</v>
      </c>
      <c r="M128" s="120">
        <v>7</v>
      </c>
      <c r="N128" s="135" t="s">
        <v>201</v>
      </c>
    </row>
    <row r="129" spans="1:14" x14ac:dyDescent="0.2">
      <c r="A129" s="88">
        <v>341</v>
      </c>
      <c r="B129" s="137" t="s">
        <v>247</v>
      </c>
      <c r="C129" s="131">
        <v>450</v>
      </c>
      <c r="D129" s="138">
        <v>13.5</v>
      </c>
      <c r="E129" s="138">
        <v>6.6</v>
      </c>
      <c r="F129" s="139">
        <v>1.25</v>
      </c>
      <c r="G129" s="134">
        <v>50</v>
      </c>
      <c r="H129" s="134">
        <v>70</v>
      </c>
      <c r="I129" s="119">
        <v>60</v>
      </c>
      <c r="J129" s="119">
        <v>120</v>
      </c>
      <c r="K129" s="119">
        <v>8</v>
      </c>
      <c r="L129" s="119">
        <v>16</v>
      </c>
      <c r="M129" s="120">
        <v>1</v>
      </c>
      <c r="N129" s="135" t="s">
        <v>201</v>
      </c>
    </row>
    <row r="130" spans="1:14" x14ac:dyDescent="0.2">
      <c r="A130" s="88">
        <v>350</v>
      </c>
      <c r="B130" s="137" t="s">
        <v>248</v>
      </c>
      <c r="C130" s="131">
        <v>650</v>
      </c>
      <c r="D130" s="138">
        <v>15.5</v>
      </c>
      <c r="E130" s="138">
        <v>17.5</v>
      </c>
      <c r="F130" s="139">
        <v>2.85</v>
      </c>
      <c r="G130" s="134">
        <v>15</v>
      </c>
      <c r="H130" s="134">
        <v>20</v>
      </c>
      <c r="I130" s="119">
        <v>60</v>
      </c>
      <c r="J130" s="119">
        <v>120</v>
      </c>
      <c r="K130" s="119">
        <v>8</v>
      </c>
      <c r="L130" s="119">
        <v>16</v>
      </c>
      <c r="M130" s="120">
        <v>7</v>
      </c>
      <c r="N130" s="135" t="s">
        <v>201</v>
      </c>
    </row>
    <row r="131" spans="1:14" x14ac:dyDescent="0.2">
      <c r="A131" s="90">
        <v>400</v>
      </c>
      <c r="B131" s="122" t="s">
        <v>249</v>
      </c>
      <c r="C131" s="115">
        <v>450</v>
      </c>
      <c r="D131" s="116">
        <v>13.5</v>
      </c>
      <c r="E131" s="116">
        <v>13.5</v>
      </c>
      <c r="F131" s="117">
        <v>1.8</v>
      </c>
      <c r="G131" s="118">
        <v>30</v>
      </c>
      <c r="H131" s="118">
        <v>40</v>
      </c>
      <c r="I131" s="119">
        <v>60</v>
      </c>
      <c r="J131" s="119">
        <v>120</v>
      </c>
      <c r="K131" s="119">
        <v>8</v>
      </c>
      <c r="L131" s="119">
        <v>16</v>
      </c>
      <c r="M131" s="120">
        <v>9</v>
      </c>
      <c r="N131" s="121" t="s">
        <v>203</v>
      </c>
    </row>
    <row r="132" spans="1:14" x14ac:dyDescent="0.2">
      <c r="A132" s="87">
        <v>403</v>
      </c>
      <c r="B132" s="130" t="s">
        <v>250</v>
      </c>
      <c r="C132" s="131">
        <v>165</v>
      </c>
      <c r="D132" s="132">
        <v>5</v>
      </c>
      <c r="E132" s="132">
        <v>5</v>
      </c>
      <c r="F132" s="133">
        <v>0.66</v>
      </c>
      <c r="G132" s="134">
        <v>25</v>
      </c>
      <c r="H132" s="134">
        <v>35</v>
      </c>
      <c r="I132" s="119">
        <v>60</v>
      </c>
      <c r="J132" s="119">
        <v>120</v>
      </c>
      <c r="K132" s="119">
        <v>8</v>
      </c>
      <c r="L132" s="119">
        <v>16</v>
      </c>
      <c r="M132" s="120">
        <v>9</v>
      </c>
      <c r="N132" s="135" t="s">
        <v>201</v>
      </c>
    </row>
    <row r="133" spans="1:14" x14ac:dyDescent="0.2">
      <c r="A133" s="90">
        <v>412</v>
      </c>
      <c r="B133" s="122" t="s">
        <v>251</v>
      </c>
      <c r="C133" s="115">
        <v>408</v>
      </c>
      <c r="D133" s="116">
        <v>8.3000000000000007</v>
      </c>
      <c r="E133" s="116">
        <v>8.1999999999999993</v>
      </c>
      <c r="F133" s="117">
        <v>0.83</v>
      </c>
      <c r="G133" s="118">
        <v>20</v>
      </c>
      <c r="H133" s="118">
        <v>30</v>
      </c>
      <c r="I133" s="119">
        <v>60</v>
      </c>
      <c r="J133" s="119">
        <v>120</v>
      </c>
      <c r="K133" s="119">
        <v>8</v>
      </c>
      <c r="L133" s="119">
        <v>16</v>
      </c>
      <c r="M133" s="120">
        <v>4</v>
      </c>
      <c r="N133" s="121" t="s">
        <v>213</v>
      </c>
    </row>
    <row r="134" spans="1:14" x14ac:dyDescent="0.2">
      <c r="A134" s="90">
        <v>413</v>
      </c>
      <c r="B134" s="114" t="s">
        <v>252</v>
      </c>
      <c r="C134" s="115">
        <v>160</v>
      </c>
      <c r="D134" s="116">
        <v>4</v>
      </c>
      <c r="E134" s="116">
        <v>4</v>
      </c>
      <c r="F134" s="117">
        <v>0.48</v>
      </c>
      <c r="G134" s="118">
        <v>25</v>
      </c>
      <c r="H134" s="118">
        <v>35</v>
      </c>
      <c r="I134" s="119">
        <v>60</v>
      </c>
      <c r="J134" s="119">
        <v>120</v>
      </c>
      <c r="K134" s="119">
        <v>8</v>
      </c>
      <c r="L134" s="119">
        <v>16</v>
      </c>
      <c r="M134" s="120">
        <v>7</v>
      </c>
      <c r="N134" s="121" t="s">
        <v>226</v>
      </c>
    </row>
    <row r="135" spans="1:14" x14ac:dyDescent="0.2">
      <c r="A135" s="87">
        <v>414</v>
      </c>
      <c r="B135" s="130" t="s">
        <v>253</v>
      </c>
      <c r="C135" s="131">
        <v>1100</v>
      </c>
      <c r="D135" s="132">
        <v>27.5</v>
      </c>
      <c r="E135" s="132">
        <v>27.5</v>
      </c>
      <c r="F135" s="133">
        <v>3.3</v>
      </c>
      <c r="G135" s="134">
        <v>25</v>
      </c>
      <c r="H135" s="134">
        <v>35</v>
      </c>
      <c r="I135" s="119">
        <v>60</v>
      </c>
      <c r="J135" s="119">
        <v>120</v>
      </c>
      <c r="K135" s="119">
        <v>8</v>
      </c>
      <c r="L135" s="119">
        <v>16</v>
      </c>
      <c r="M135" s="120">
        <v>9</v>
      </c>
      <c r="N135" s="135" t="s">
        <v>201</v>
      </c>
    </row>
    <row r="136" spans="1:14" x14ac:dyDescent="0.2">
      <c r="A136" s="90">
        <v>415</v>
      </c>
      <c r="B136" s="114" t="s">
        <v>254</v>
      </c>
      <c r="C136" s="115">
        <v>31500</v>
      </c>
      <c r="D136" s="116">
        <v>630</v>
      </c>
      <c r="E136" s="116">
        <v>787.5</v>
      </c>
      <c r="F136" s="117">
        <v>63</v>
      </c>
      <c r="G136" s="118">
        <v>20</v>
      </c>
      <c r="H136" s="118">
        <v>30</v>
      </c>
      <c r="I136" s="119">
        <v>60</v>
      </c>
      <c r="J136" s="119">
        <v>120</v>
      </c>
      <c r="K136" s="119">
        <v>8</v>
      </c>
      <c r="L136" s="119">
        <v>16</v>
      </c>
      <c r="M136" s="120">
        <v>8</v>
      </c>
      <c r="N136" s="121" t="s">
        <v>168</v>
      </c>
    </row>
    <row r="137" spans="1:14" x14ac:dyDescent="0.2">
      <c r="A137" s="90">
        <v>416</v>
      </c>
      <c r="B137" s="122" t="s">
        <v>255</v>
      </c>
      <c r="C137" s="115">
        <v>242</v>
      </c>
      <c r="D137" s="127">
        <v>8.9</v>
      </c>
      <c r="E137" s="127">
        <v>5.4</v>
      </c>
      <c r="F137" s="128">
        <v>0.9</v>
      </c>
      <c r="G137" s="118">
        <v>100</v>
      </c>
      <c r="H137" s="118">
        <v>130</v>
      </c>
      <c r="I137" s="119">
        <v>60</v>
      </c>
      <c r="J137" s="119">
        <v>120</v>
      </c>
      <c r="K137" s="119">
        <v>8</v>
      </c>
      <c r="L137" s="119">
        <v>16</v>
      </c>
      <c r="M137" s="120">
        <v>7</v>
      </c>
      <c r="N137" s="121" t="s">
        <v>168</v>
      </c>
    </row>
    <row r="138" spans="1:14" x14ac:dyDescent="0.2">
      <c r="A138" s="90">
        <v>417</v>
      </c>
      <c r="B138" s="122" t="s">
        <v>256</v>
      </c>
      <c r="C138" s="115">
        <v>70</v>
      </c>
      <c r="D138" s="116">
        <v>1.8</v>
      </c>
      <c r="E138" s="116">
        <v>1.8</v>
      </c>
      <c r="F138" s="117">
        <v>0.21</v>
      </c>
      <c r="G138" s="118">
        <v>25</v>
      </c>
      <c r="H138" s="118">
        <v>35</v>
      </c>
      <c r="I138" s="119">
        <v>60</v>
      </c>
      <c r="J138" s="119">
        <v>120</v>
      </c>
      <c r="K138" s="119">
        <v>8</v>
      </c>
      <c r="L138" s="119">
        <v>16</v>
      </c>
      <c r="M138" s="120">
        <v>7</v>
      </c>
      <c r="N138" s="121" t="s">
        <v>203</v>
      </c>
    </row>
    <row r="139" spans="1:14" x14ac:dyDescent="0.2">
      <c r="A139" s="90">
        <v>418</v>
      </c>
      <c r="B139" s="122" t="s">
        <v>257</v>
      </c>
      <c r="C139" s="115">
        <v>340</v>
      </c>
      <c r="D139" s="116">
        <v>12.5</v>
      </c>
      <c r="E139" s="116">
        <v>12</v>
      </c>
      <c r="F139" s="117">
        <v>1.38</v>
      </c>
      <c r="G139" s="118">
        <v>20</v>
      </c>
      <c r="H139" s="118">
        <v>30</v>
      </c>
      <c r="I139" s="119">
        <v>60</v>
      </c>
      <c r="J139" s="119">
        <v>120</v>
      </c>
      <c r="K139" s="119">
        <v>8</v>
      </c>
      <c r="L139" s="119">
        <v>16</v>
      </c>
      <c r="M139" s="120">
        <v>1</v>
      </c>
      <c r="N139" s="121" t="s">
        <v>213</v>
      </c>
    </row>
    <row r="140" spans="1:14" x14ac:dyDescent="0.2">
      <c r="A140" s="88">
        <v>424</v>
      </c>
      <c r="B140" s="140" t="s">
        <v>258</v>
      </c>
      <c r="C140" s="131">
        <v>161</v>
      </c>
      <c r="D140" s="132">
        <v>4.8</v>
      </c>
      <c r="E140" s="132">
        <v>4.8</v>
      </c>
      <c r="F140" s="133">
        <v>0.64</v>
      </c>
      <c r="G140" s="134">
        <v>25</v>
      </c>
      <c r="H140" s="134">
        <v>35</v>
      </c>
      <c r="I140" s="119">
        <v>60</v>
      </c>
      <c r="J140" s="119">
        <v>120</v>
      </c>
      <c r="K140" s="119">
        <v>8</v>
      </c>
      <c r="L140" s="119">
        <v>16</v>
      </c>
      <c r="M140" s="120">
        <v>9</v>
      </c>
      <c r="N140" s="135" t="s">
        <v>201</v>
      </c>
    </row>
    <row r="141" spans="1:14" x14ac:dyDescent="0.2">
      <c r="A141" s="88">
        <v>425</v>
      </c>
      <c r="B141" s="140" t="s">
        <v>259</v>
      </c>
      <c r="C141" s="131">
        <v>164</v>
      </c>
      <c r="D141" s="132">
        <v>4.0999999999999996</v>
      </c>
      <c r="E141" s="132">
        <v>4.0999999999999996</v>
      </c>
      <c r="F141" s="133">
        <v>0.49</v>
      </c>
      <c r="G141" s="134">
        <v>25</v>
      </c>
      <c r="H141" s="134">
        <v>35</v>
      </c>
      <c r="I141" s="119">
        <v>60</v>
      </c>
      <c r="J141" s="119">
        <v>120</v>
      </c>
      <c r="K141" s="119">
        <v>8</v>
      </c>
      <c r="L141" s="119">
        <v>16</v>
      </c>
      <c r="M141" s="120">
        <v>9</v>
      </c>
      <c r="N141" s="135" t="s">
        <v>201</v>
      </c>
    </row>
    <row r="142" spans="1:14" x14ac:dyDescent="0.2">
      <c r="A142" s="90">
        <v>427</v>
      </c>
      <c r="B142" s="114" t="s">
        <v>260</v>
      </c>
      <c r="C142" s="115">
        <v>160</v>
      </c>
      <c r="D142" s="116">
        <v>4.8</v>
      </c>
      <c r="E142" s="116">
        <v>4</v>
      </c>
      <c r="F142" s="117">
        <v>0.64</v>
      </c>
      <c r="G142" s="118">
        <v>25</v>
      </c>
      <c r="H142" s="118">
        <v>35</v>
      </c>
      <c r="I142" s="119">
        <v>60</v>
      </c>
      <c r="J142" s="119">
        <v>120</v>
      </c>
      <c r="K142" s="119">
        <v>8</v>
      </c>
      <c r="L142" s="119">
        <v>16</v>
      </c>
      <c r="M142" s="120">
        <v>7</v>
      </c>
      <c r="N142" s="121" t="s">
        <v>119</v>
      </c>
    </row>
    <row r="143" spans="1:14" x14ac:dyDescent="0.2">
      <c r="A143" s="90">
        <v>429</v>
      </c>
      <c r="B143" s="114" t="s">
        <v>261</v>
      </c>
      <c r="C143" s="115">
        <v>7250</v>
      </c>
      <c r="D143" s="116">
        <v>72.5</v>
      </c>
      <c r="E143" s="127">
        <v>214.1</v>
      </c>
      <c r="F143" s="128">
        <v>14.16</v>
      </c>
      <c r="G143" s="118">
        <v>10</v>
      </c>
      <c r="H143" s="118">
        <v>15</v>
      </c>
      <c r="I143" s="119">
        <v>60</v>
      </c>
      <c r="J143" s="119">
        <v>120</v>
      </c>
      <c r="K143" s="119">
        <v>8</v>
      </c>
      <c r="L143" s="119">
        <v>16</v>
      </c>
      <c r="M143" s="120" t="s">
        <v>540</v>
      </c>
      <c r="N143" s="121" t="s">
        <v>168</v>
      </c>
    </row>
    <row r="144" spans="1:14" x14ac:dyDescent="0.2">
      <c r="A144" s="90">
        <v>430</v>
      </c>
      <c r="B144" s="114" t="s">
        <v>262</v>
      </c>
      <c r="C144" s="115">
        <v>330</v>
      </c>
      <c r="D144" s="116">
        <v>9.9</v>
      </c>
      <c r="E144" s="116">
        <v>8.3000000000000007</v>
      </c>
      <c r="F144" s="117">
        <v>1.32</v>
      </c>
      <c r="G144" s="118">
        <v>20</v>
      </c>
      <c r="H144" s="118">
        <v>30</v>
      </c>
      <c r="I144" s="119">
        <v>60</v>
      </c>
      <c r="J144" s="119">
        <v>120</v>
      </c>
      <c r="K144" s="119">
        <v>8</v>
      </c>
      <c r="L144" s="119">
        <v>16</v>
      </c>
      <c r="M144" s="120">
        <v>7</v>
      </c>
      <c r="N144" s="121" t="s">
        <v>186</v>
      </c>
    </row>
    <row r="145" spans="1:15" x14ac:dyDescent="0.2">
      <c r="A145" s="90">
        <v>436</v>
      </c>
      <c r="B145" s="114" t="s">
        <v>263</v>
      </c>
      <c r="C145" s="115">
        <v>19950</v>
      </c>
      <c r="D145" s="116">
        <v>399</v>
      </c>
      <c r="E145" s="116">
        <v>498.8</v>
      </c>
      <c r="F145" s="117">
        <v>39.9</v>
      </c>
      <c r="G145" s="118">
        <v>20</v>
      </c>
      <c r="H145" s="118">
        <v>30</v>
      </c>
      <c r="I145" s="119">
        <v>60</v>
      </c>
      <c r="J145" s="119">
        <v>120</v>
      </c>
      <c r="K145" s="119">
        <v>8</v>
      </c>
      <c r="L145" s="119">
        <v>16</v>
      </c>
      <c r="M145" s="120">
        <v>8</v>
      </c>
      <c r="N145" s="121" t="s">
        <v>213</v>
      </c>
    </row>
    <row r="146" spans="1:15" s="195" customFormat="1" x14ac:dyDescent="0.2">
      <c r="A146" s="187">
        <v>437</v>
      </c>
      <c r="B146" s="188" t="s">
        <v>264</v>
      </c>
      <c r="C146" s="189">
        <v>1000</v>
      </c>
      <c r="D146" s="190">
        <v>25</v>
      </c>
      <c r="E146" s="190">
        <v>25</v>
      </c>
      <c r="F146" s="191">
        <v>3</v>
      </c>
      <c r="G146" s="192">
        <v>25</v>
      </c>
      <c r="H146" s="192">
        <v>35</v>
      </c>
      <c r="I146" s="192">
        <v>60</v>
      </c>
      <c r="J146" s="192">
        <v>120</v>
      </c>
      <c r="K146" s="192">
        <v>8</v>
      </c>
      <c r="L146" s="192">
        <v>16</v>
      </c>
      <c r="M146" s="193">
        <v>9</v>
      </c>
      <c r="N146" s="194" t="s">
        <v>168</v>
      </c>
      <c r="O146" s="195" t="s">
        <v>566</v>
      </c>
    </row>
    <row r="147" spans="1:15" x14ac:dyDescent="0.2">
      <c r="A147" s="90">
        <v>439</v>
      </c>
      <c r="B147" s="141" t="s">
        <v>550</v>
      </c>
      <c r="C147" s="115">
        <v>76</v>
      </c>
      <c r="D147" s="116">
        <v>2.8</v>
      </c>
      <c r="E147" s="116">
        <v>2</v>
      </c>
      <c r="F147" s="117">
        <v>0.2</v>
      </c>
      <c r="G147" s="118">
        <v>60</v>
      </c>
      <c r="H147" s="118">
        <v>80</v>
      </c>
      <c r="I147" s="119">
        <v>60</v>
      </c>
      <c r="J147" s="119">
        <v>120</v>
      </c>
      <c r="K147" s="119">
        <v>8</v>
      </c>
      <c r="L147" s="119">
        <v>16</v>
      </c>
      <c r="M147" s="120">
        <v>1</v>
      </c>
      <c r="N147" s="121" t="s">
        <v>203</v>
      </c>
    </row>
    <row r="148" spans="1:15" x14ac:dyDescent="0.2">
      <c r="A148" s="90">
        <v>440</v>
      </c>
      <c r="B148" s="114" t="s">
        <v>265</v>
      </c>
      <c r="C148" s="115">
        <v>150</v>
      </c>
      <c r="D148" s="116">
        <v>4.5</v>
      </c>
      <c r="E148" s="116">
        <v>3.8</v>
      </c>
      <c r="F148" s="117">
        <v>0.6</v>
      </c>
      <c r="G148" s="118">
        <v>25</v>
      </c>
      <c r="H148" s="118">
        <v>35</v>
      </c>
      <c r="I148" s="119">
        <v>60</v>
      </c>
      <c r="J148" s="119">
        <v>120</v>
      </c>
      <c r="K148" s="119">
        <v>8</v>
      </c>
      <c r="L148" s="119">
        <v>16</v>
      </c>
      <c r="M148" s="120">
        <v>7</v>
      </c>
      <c r="N148" s="121" t="s">
        <v>186</v>
      </c>
    </row>
    <row r="149" spans="1:15" x14ac:dyDescent="0.2">
      <c r="A149" s="90">
        <v>441</v>
      </c>
      <c r="B149" s="141" t="s">
        <v>266</v>
      </c>
      <c r="C149" s="115">
        <v>380</v>
      </c>
      <c r="D149" s="116">
        <v>9.5</v>
      </c>
      <c r="E149" s="116">
        <v>9.5</v>
      </c>
      <c r="F149" s="117">
        <v>1.1399999999999999</v>
      </c>
      <c r="G149" s="118">
        <v>25</v>
      </c>
      <c r="H149" s="118">
        <v>35</v>
      </c>
      <c r="I149" s="119">
        <v>60</v>
      </c>
      <c r="J149" s="119">
        <v>120</v>
      </c>
      <c r="K149" s="119">
        <v>8</v>
      </c>
      <c r="L149" s="119">
        <v>16</v>
      </c>
      <c r="M149" s="120">
        <v>9</v>
      </c>
      <c r="N149" s="121" t="s">
        <v>226</v>
      </c>
    </row>
    <row r="150" spans="1:15" x14ac:dyDescent="0.2">
      <c r="A150" s="90">
        <v>442</v>
      </c>
      <c r="B150" s="122" t="s">
        <v>267</v>
      </c>
      <c r="C150" s="115">
        <v>83</v>
      </c>
      <c r="D150" s="116">
        <v>2.5</v>
      </c>
      <c r="E150" s="116">
        <v>2.5</v>
      </c>
      <c r="F150" s="117">
        <v>0.66</v>
      </c>
      <c r="G150" s="118">
        <v>100</v>
      </c>
      <c r="H150" s="118">
        <v>130</v>
      </c>
      <c r="I150" s="119">
        <v>60</v>
      </c>
      <c r="J150" s="119">
        <v>120</v>
      </c>
      <c r="K150" s="119">
        <v>8</v>
      </c>
      <c r="L150" s="119">
        <v>16</v>
      </c>
      <c r="M150" s="120">
        <v>1</v>
      </c>
      <c r="N150" s="121" t="s">
        <v>213</v>
      </c>
    </row>
    <row r="151" spans="1:15" x14ac:dyDescent="0.2">
      <c r="A151" s="87">
        <v>443</v>
      </c>
      <c r="B151" s="140" t="s">
        <v>268</v>
      </c>
      <c r="C151" s="131">
        <v>1050</v>
      </c>
      <c r="D151" s="132">
        <v>26.3</v>
      </c>
      <c r="E151" s="132">
        <v>26.3</v>
      </c>
      <c r="F151" s="133">
        <v>3.15</v>
      </c>
      <c r="G151" s="134">
        <v>25</v>
      </c>
      <c r="H151" s="134">
        <v>35</v>
      </c>
      <c r="I151" s="119">
        <v>60</v>
      </c>
      <c r="J151" s="119">
        <v>120</v>
      </c>
      <c r="K151" s="119">
        <v>8</v>
      </c>
      <c r="L151" s="119">
        <v>16</v>
      </c>
      <c r="M151" s="120">
        <v>9</v>
      </c>
      <c r="N151" s="135" t="s">
        <v>201</v>
      </c>
    </row>
    <row r="152" spans="1:15" x14ac:dyDescent="0.2">
      <c r="A152" s="90">
        <v>445</v>
      </c>
      <c r="B152" s="122" t="s">
        <v>269</v>
      </c>
      <c r="C152" s="115">
        <v>190</v>
      </c>
      <c r="D152" s="116">
        <v>7.9</v>
      </c>
      <c r="E152" s="116">
        <v>6.1</v>
      </c>
      <c r="F152" s="117">
        <v>1.39</v>
      </c>
      <c r="G152" s="118">
        <v>20</v>
      </c>
      <c r="H152" s="118">
        <v>30</v>
      </c>
      <c r="I152" s="119">
        <v>60</v>
      </c>
      <c r="J152" s="119">
        <v>120</v>
      </c>
      <c r="K152" s="119">
        <v>8</v>
      </c>
      <c r="L152" s="119">
        <v>16</v>
      </c>
      <c r="M152" s="120">
        <v>1</v>
      </c>
      <c r="N152" s="121" t="s">
        <v>203</v>
      </c>
    </row>
    <row r="153" spans="1:15" x14ac:dyDescent="0.2">
      <c r="A153" s="90">
        <v>446</v>
      </c>
      <c r="B153" s="122" t="s">
        <v>270</v>
      </c>
      <c r="C153" s="115">
        <v>250</v>
      </c>
      <c r="D153" s="116">
        <v>9.5</v>
      </c>
      <c r="E153" s="116">
        <v>11.2</v>
      </c>
      <c r="F153" s="117">
        <v>1</v>
      </c>
      <c r="G153" s="118">
        <v>20</v>
      </c>
      <c r="H153" s="118">
        <v>30</v>
      </c>
      <c r="I153" s="119">
        <v>60</v>
      </c>
      <c r="J153" s="119">
        <v>120</v>
      </c>
      <c r="K153" s="119">
        <v>8</v>
      </c>
      <c r="L153" s="119">
        <v>16</v>
      </c>
      <c r="M153" s="120">
        <v>1</v>
      </c>
      <c r="N153" s="121" t="s">
        <v>203</v>
      </c>
    </row>
    <row r="154" spans="1:15" x14ac:dyDescent="0.2">
      <c r="A154" s="90">
        <v>450</v>
      </c>
      <c r="B154" s="122" t="s">
        <v>271</v>
      </c>
      <c r="C154" s="115">
        <v>2500</v>
      </c>
      <c r="D154" s="116">
        <v>99.7</v>
      </c>
      <c r="E154" s="116">
        <v>50.3</v>
      </c>
      <c r="F154" s="117">
        <v>5.0999999999999996</v>
      </c>
      <c r="G154" s="118">
        <v>15</v>
      </c>
      <c r="H154" s="118">
        <v>20</v>
      </c>
      <c r="I154" s="119">
        <v>60</v>
      </c>
      <c r="J154" s="119">
        <v>120</v>
      </c>
      <c r="K154" s="119">
        <v>8</v>
      </c>
      <c r="L154" s="119">
        <v>16</v>
      </c>
      <c r="M154" s="120">
        <v>2</v>
      </c>
      <c r="N154" s="121" t="s">
        <v>213</v>
      </c>
    </row>
    <row r="155" spans="1:15" x14ac:dyDescent="0.2">
      <c r="A155" s="87">
        <v>452</v>
      </c>
      <c r="B155" s="140" t="s">
        <v>272</v>
      </c>
      <c r="C155" s="131">
        <v>13000</v>
      </c>
      <c r="D155" s="132">
        <v>260</v>
      </c>
      <c r="E155" s="132">
        <v>325</v>
      </c>
      <c r="F155" s="133">
        <v>26</v>
      </c>
      <c r="G155" s="134">
        <v>20</v>
      </c>
      <c r="H155" s="134">
        <v>30</v>
      </c>
      <c r="I155" s="119">
        <v>60</v>
      </c>
      <c r="J155" s="119">
        <v>120</v>
      </c>
      <c r="K155" s="119">
        <v>8</v>
      </c>
      <c r="L155" s="119">
        <v>16</v>
      </c>
      <c r="M155" s="120">
        <v>8</v>
      </c>
      <c r="N155" s="135" t="s">
        <v>201</v>
      </c>
    </row>
    <row r="156" spans="1:15" x14ac:dyDescent="0.2">
      <c r="A156" s="90">
        <v>454</v>
      </c>
      <c r="B156" s="114" t="s">
        <v>273</v>
      </c>
      <c r="C156" s="115">
        <v>100</v>
      </c>
      <c r="D156" s="116">
        <v>4</v>
      </c>
      <c r="E156" s="116">
        <v>1.8</v>
      </c>
      <c r="F156" s="117">
        <v>0.24</v>
      </c>
      <c r="G156" s="118">
        <v>20</v>
      </c>
      <c r="H156" s="118">
        <v>30</v>
      </c>
      <c r="I156" s="119">
        <v>60</v>
      </c>
      <c r="J156" s="119">
        <v>120</v>
      </c>
      <c r="K156" s="119">
        <v>8</v>
      </c>
      <c r="L156" s="119">
        <v>16</v>
      </c>
      <c r="M156" s="120">
        <v>4</v>
      </c>
      <c r="N156" s="121" t="s">
        <v>168</v>
      </c>
    </row>
    <row r="157" spans="1:15" x14ac:dyDescent="0.2">
      <c r="A157" s="90">
        <v>456</v>
      </c>
      <c r="B157" s="114" t="s">
        <v>274</v>
      </c>
      <c r="C157" s="115">
        <v>273</v>
      </c>
      <c r="D157" s="116">
        <v>8.1999999999999993</v>
      </c>
      <c r="E157" s="116">
        <v>6</v>
      </c>
      <c r="F157" s="117">
        <v>0.93</v>
      </c>
      <c r="G157" s="118">
        <v>25</v>
      </c>
      <c r="H157" s="118">
        <v>35</v>
      </c>
      <c r="I157" s="119">
        <v>60</v>
      </c>
      <c r="J157" s="119">
        <v>120</v>
      </c>
      <c r="K157" s="119">
        <v>8</v>
      </c>
      <c r="L157" s="119">
        <v>16</v>
      </c>
      <c r="M157" s="120">
        <v>7</v>
      </c>
      <c r="N157" s="121" t="s">
        <v>203</v>
      </c>
    </row>
    <row r="158" spans="1:15" x14ac:dyDescent="0.2">
      <c r="A158" s="87">
        <v>457</v>
      </c>
      <c r="B158" s="130" t="s">
        <v>275</v>
      </c>
      <c r="C158" s="131">
        <v>270</v>
      </c>
      <c r="D158" s="132">
        <v>8.1</v>
      </c>
      <c r="E158" s="132">
        <v>6.8</v>
      </c>
      <c r="F158" s="133">
        <v>1.08</v>
      </c>
      <c r="G158" s="134">
        <v>20</v>
      </c>
      <c r="H158" s="134">
        <v>30</v>
      </c>
      <c r="I158" s="119">
        <v>60</v>
      </c>
      <c r="J158" s="119">
        <v>120</v>
      </c>
      <c r="K158" s="119">
        <v>8</v>
      </c>
      <c r="L158" s="119">
        <v>16</v>
      </c>
      <c r="M158" s="120">
        <v>7</v>
      </c>
      <c r="N158" s="135" t="s">
        <v>201</v>
      </c>
    </row>
    <row r="159" spans="1:15" x14ac:dyDescent="0.2">
      <c r="A159" s="90">
        <v>461</v>
      </c>
      <c r="B159" s="114" t="s">
        <v>276</v>
      </c>
      <c r="C159" s="129">
        <v>6250</v>
      </c>
      <c r="D159" s="116">
        <v>116.3</v>
      </c>
      <c r="E159" s="116">
        <v>228.5</v>
      </c>
      <c r="F159" s="117">
        <v>7.55</v>
      </c>
      <c r="G159" s="118">
        <v>10</v>
      </c>
      <c r="H159" s="118">
        <v>15</v>
      </c>
      <c r="I159" s="119">
        <v>60</v>
      </c>
      <c r="J159" s="119">
        <v>120</v>
      </c>
      <c r="K159" s="119">
        <v>8</v>
      </c>
      <c r="L159" s="119">
        <v>16</v>
      </c>
      <c r="M159" s="120" t="s">
        <v>540</v>
      </c>
      <c r="N159" s="121" t="s">
        <v>168</v>
      </c>
    </row>
    <row r="160" spans="1:15" x14ac:dyDescent="0.2">
      <c r="A160" s="90">
        <v>463</v>
      </c>
      <c r="B160" s="122" t="s">
        <v>277</v>
      </c>
      <c r="C160" s="115">
        <v>760</v>
      </c>
      <c r="D160" s="116">
        <v>10.465999999999999</v>
      </c>
      <c r="E160" s="116">
        <v>10.118</v>
      </c>
      <c r="F160" s="117">
        <v>1.0802</v>
      </c>
      <c r="G160" s="118">
        <v>25</v>
      </c>
      <c r="H160" s="118">
        <v>35</v>
      </c>
      <c r="I160" s="119">
        <v>60</v>
      </c>
      <c r="J160" s="119">
        <v>120</v>
      </c>
      <c r="K160" s="119">
        <v>8</v>
      </c>
      <c r="L160" s="119">
        <v>16</v>
      </c>
      <c r="M160" s="120">
        <v>9</v>
      </c>
      <c r="N160" s="121" t="s">
        <v>203</v>
      </c>
    </row>
    <row r="161" spans="1:15" x14ac:dyDescent="0.2">
      <c r="A161" s="87">
        <v>464</v>
      </c>
      <c r="B161" s="140" t="s">
        <v>278</v>
      </c>
      <c r="C161" s="131">
        <v>80</v>
      </c>
      <c r="D161" s="132">
        <v>4</v>
      </c>
      <c r="E161" s="132">
        <v>3.2</v>
      </c>
      <c r="F161" s="133">
        <v>0.32</v>
      </c>
      <c r="G161" s="134">
        <v>100</v>
      </c>
      <c r="H161" s="134">
        <v>130</v>
      </c>
      <c r="I161" s="119">
        <v>60</v>
      </c>
      <c r="J161" s="119">
        <v>120</v>
      </c>
      <c r="K161" s="119">
        <v>8</v>
      </c>
      <c r="L161" s="119">
        <v>16</v>
      </c>
      <c r="M161" s="120">
        <v>7</v>
      </c>
      <c r="N161" s="135" t="s">
        <v>201</v>
      </c>
    </row>
    <row r="162" spans="1:15" x14ac:dyDescent="0.2">
      <c r="A162" s="90">
        <v>465</v>
      </c>
      <c r="B162" s="122" t="s">
        <v>279</v>
      </c>
      <c r="C162" s="115">
        <v>991</v>
      </c>
      <c r="D162" s="116">
        <v>49.6</v>
      </c>
      <c r="E162" s="116">
        <v>19.8</v>
      </c>
      <c r="F162" s="117">
        <v>4.96</v>
      </c>
      <c r="G162" s="118">
        <v>20</v>
      </c>
      <c r="H162" s="118">
        <v>30</v>
      </c>
      <c r="I162" s="119">
        <v>60</v>
      </c>
      <c r="J162" s="119">
        <v>120</v>
      </c>
      <c r="K162" s="119">
        <v>8</v>
      </c>
      <c r="L162" s="119">
        <v>16</v>
      </c>
      <c r="M162" s="120">
        <v>2</v>
      </c>
      <c r="N162" s="121" t="s">
        <v>168</v>
      </c>
    </row>
    <row r="163" spans="1:15" x14ac:dyDescent="0.2">
      <c r="A163" s="90">
        <v>466</v>
      </c>
      <c r="B163" s="114" t="s">
        <v>280</v>
      </c>
      <c r="C163" s="115">
        <v>220</v>
      </c>
      <c r="D163" s="116">
        <v>6.6</v>
      </c>
      <c r="E163" s="116">
        <v>5.5</v>
      </c>
      <c r="F163" s="117">
        <v>0.88</v>
      </c>
      <c r="G163" s="118">
        <v>25</v>
      </c>
      <c r="H163" s="118">
        <v>35</v>
      </c>
      <c r="I163" s="119">
        <v>60</v>
      </c>
      <c r="J163" s="119">
        <v>120</v>
      </c>
      <c r="K163" s="119">
        <v>8</v>
      </c>
      <c r="L163" s="119">
        <v>16</v>
      </c>
      <c r="M163" s="120">
        <v>7</v>
      </c>
      <c r="N163" s="121" t="s">
        <v>213</v>
      </c>
    </row>
    <row r="164" spans="1:15" x14ac:dyDescent="0.2">
      <c r="A164" s="90">
        <v>467</v>
      </c>
      <c r="B164" s="122" t="s">
        <v>281</v>
      </c>
      <c r="C164" s="115">
        <v>600</v>
      </c>
      <c r="D164" s="116">
        <v>18</v>
      </c>
      <c r="E164" s="116">
        <v>8.1</v>
      </c>
      <c r="F164" s="117">
        <v>1.41</v>
      </c>
      <c r="G164" s="118">
        <v>20</v>
      </c>
      <c r="H164" s="118">
        <v>30</v>
      </c>
      <c r="I164" s="119">
        <v>60</v>
      </c>
      <c r="J164" s="119">
        <v>120</v>
      </c>
      <c r="K164" s="119">
        <v>8</v>
      </c>
      <c r="L164" s="119">
        <v>16</v>
      </c>
      <c r="M164" s="120">
        <v>1</v>
      </c>
      <c r="N164" s="121" t="s">
        <v>213</v>
      </c>
    </row>
    <row r="165" spans="1:15" x14ac:dyDescent="0.2">
      <c r="A165" s="90">
        <v>471</v>
      </c>
      <c r="B165" s="114" t="s">
        <v>282</v>
      </c>
      <c r="C165" s="115">
        <v>631</v>
      </c>
      <c r="D165" s="116">
        <v>6.53</v>
      </c>
      <c r="E165" s="116">
        <v>12.73</v>
      </c>
      <c r="F165" s="117">
        <v>1.2949999999999999</v>
      </c>
      <c r="G165" s="118">
        <v>20</v>
      </c>
      <c r="H165" s="118">
        <v>30</v>
      </c>
      <c r="I165" s="119">
        <v>60</v>
      </c>
      <c r="J165" s="119">
        <v>120</v>
      </c>
      <c r="K165" s="119">
        <v>8</v>
      </c>
      <c r="L165" s="119">
        <v>16</v>
      </c>
      <c r="M165" s="120" t="s">
        <v>540</v>
      </c>
      <c r="N165" s="121" t="s">
        <v>168</v>
      </c>
    </row>
    <row r="166" spans="1:15" x14ac:dyDescent="0.2">
      <c r="A166" s="87">
        <v>472</v>
      </c>
      <c r="B166" s="130" t="s">
        <v>283</v>
      </c>
      <c r="C166" s="131">
        <v>201</v>
      </c>
      <c r="D166" s="132">
        <v>6.1</v>
      </c>
      <c r="E166" s="132">
        <v>6</v>
      </c>
      <c r="F166" s="133">
        <v>1.01</v>
      </c>
      <c r="G166" s="134">
        <v>20</v>
      </c>
      <c r="H166" s="134">
        <v>30</v>
      </c>
      <c r="I166" s="119">
        <v>60</v>
      </c>
      <c r="J166" s="119">
        <v>120</v>
      </c>
      <c r="K166" s="119">
        <v>8</v>
      </c>
      <c r="L166" s="119">
        <v>16</v>
      </c>
      <c r="M166" s="120">
        <v>1</v>
      </c>
      <c r="N166" s="135" t="s">
        <v>201</v>
      </c>
    </row>
    <row r="167" spans="1:15" x14ac:dyDescent="0.2">
      <c r="A167" s="90">
        <v>473</v>
      </c>
      <c r="B167" s="114" t="s">
        <v>284</v>
      </c>
      <c r="C167" s="115">
        <v>390</v>
      </c>
      <c r="D167" s="116">
        <v>31.349999999999998</v>
      </c>
      <c r="E167" s="116">
        <v>4.62</v>
      </c>
      <c r="F167" s="117">
        <v>0.56500000000000006</v>
      </c>
      <c r="G167" s="118">
        <v>20</v>
      </c>
      <c r="H167" s="118">
        <v>30</v>
      </c>
      <c r="I167" s="119">
        <v>60</v>
      </c>
      <c r="J167" s="119">
        <v>120</v>
      </c>
      <c r="K167" s="119">
        <v>8</v>
      </c>
      <c r="L167" s="119">
        <v>16</v>
      </c>
      <c r="M167" s="120">
        <v>2</v>
      </c>
      <c r="N167" s="121" t="s">
        <v>168</v>
      </c>
    </row>
    <row r="168" spans="1:15" x14ac:dyDescent="0.2">
      <c r="A168" s="90">
        <v>475</v>
      </c>
      <c r="B168" s="122" t="s">
        <v>285</v>
      </c>
      <c r="C168" s="115">
        <v>390</v>
      </c>
      <c r="D168" s="116">
        <v>15.631600000000001</v>
      </c>
      <c r="E168" s="116">
        <v>9.8165999999999993</v>
      </c>
      <c r="F168" s="117">
        <v>1.9346399999999999</v>
      </c>
      <c r="G168" s="118">
        <v>20</v>
      </c>
      <c r="H168" s="118">
        <v>30</v>
      </c>
      <c r="I168" s="119">
        <v>60</v>
      </c>
      <c r="J168" s="119">
        <v>120</v>
      </c>
      <c r="K168" s="119">
        <v>8</v>
      </c>
      <c r="L168" s="119">
        <v>16</v>
      </c>
      <c r="M168" s="120">
        <v>7</v>
      </c>
      <c r="N168" s="121" t="s">
        <v>168</v>
      </c>
    </row>
    <row r="169" spans="1:15" x14ac:dyDescent="0.2">
      <c r="A169" s="90">
        <v>479</v>
      </c>
      <c r="B169" s="114" t="s">
        <v>286</v>
      </c>
      <c r="C169" s="196">
        <v>196</v>
      </c>
      <c r="D169" s="185">
        <v>4.9000000000000004</v>
      </c>
      <c r="E169" s="185">
        <v>4.4000000000000004</v>
      </c>
      <c r="F169" s="186">
        <v>0.5</v>
      </c>
      <c r="G169" s="118">
        <v>20</v>
      </c>
      <c r="H169" s="118">
        <v>30</v>
      </c>
      <c r="I169" s="119">
        <v>60</v>
      </c>
      <c r="J169" s="119">
        <v>120</v>
      </c>
      <c r="K169" s="119">
        <v>8</v>
      </c>
      <c r="L169" s="119">
        <v>16</v>
      </c>
      <c r="M169" s="120">
        <v>7</v>
      </c>
      <c r="N169" s="121" t="s">
        <v>168</v>
      </c>
    </row>
    <row r="170" spans="1:15" x14ac:dyDescent="0.2">
      <c r="A170" s="90">
        <v>483</v>
      </c>
      <c r="B170" s="122" t="s">
        <v>287</v>
      </c>
      <c r="C170" s="115">
        <v>449</v>
      </c>
      <c r="D170" s="116">
        <v>11.2</v>
      </c>
      <c r="E170" s="116">
        <v>13.5</v>
      </c>
      <c r="F170" s="117">
        <v>1.8</v>
      </c>
      <c r="G170" s="118">
        <v>25</v>
      </c>
      <c r="H170" s="118">
        <v>35</v>
      </c>
      <c r="I170" s="119">
        <v>60</v>
      </c>
      <c r="J170" s="119">
        <v>120</v>
      </c>
      <c r="K170" s="119">
        <v>8</v>
      </c>
      <c r="L170" s="119">
        <v>16</v>
      </c>
      <c r="M170" s="120">
        <v>9</v>
      </c>
      <c r="N170" s="121" t="s">
        <v>213</v>
      </c>
    </row>
    <row r="171" spans="1:15" x14ac:dyDescent="0.2">
      <c r="A171" s="90">
        <v>485</v>
      </c>
      <c r="B171" s="114" t="s">
        <v>288</v>
      </c>
      <c r="C171" s="115">
        <v>9500</v>
      </c>
      <c r="D171" s="116">
        <v>190</v>
      </c>
      <c r="E171" s="116">
        <v>237.5</v>
      </c>
      <c r="F171" s="117">
        <v>19</v>
      </c>
      <c r="G171" s="118">
        <v>20</v>
      </c>
      <c r="H171" s="118">
        <v>30</v>
      </c>
      <c r="I171" s="119">
        <v>60</v>
      </c>
      <c r="J171" s="119">
        <v>120</v>
      </c>
      <c r="K171" s="119">
        <v>8</v>
      </c>
      <c r="L171" s="119">
        <v>16</v>
      </c>
      <c r="M171" s="120">
        <v>8</v>
      </c>
      <c r="N171" s="121" t="s">
        <v>186</v>
      </c>
    </row>
    <row r="172" spans="1:15" x14ac:dyDescent="0.2">
      <c r="A172" s="90">
        <v>486</v>
      </c>
      <c r="B172" s="114" t="s">
        <v>289</v>
      </c>
      <c r="C172" s="115">
        <v>8500</v>
      </c>
      <c r="D172" s="116">
        <v>170</v>
      </c>
      <c r="E172" s="116">
        <v>187.5</v>
      </c>
      <c r="F172" s="117">
        <v>15.75</v>
      </c>
      <c r="G172" s="118">
        <v>20</v>
      </c>
      <c r="H172" s="118">
        <v>30</v>
      </c>
      <c r="I172" s="119">
        <v>60</v>
      </c>
      <c r="J172" s="119">
        <v>120</v>
      </c>
      <c r="K172" s="119">
        <v>8</v>
      </c>
      <c r="L172" s="119">
        <v>16</v>
      </c>
      <c r="M172" s="120">
        <v>8</v>
      </c>
      <c r="N172" s="121" t="s">
        <v>168</v>
      </c>
      <c r="O172" s="241" t="s">
        <v>589</v>
      </c>
    </row>
    <row r="173" spans="1:15" x14ac:dyDescent="0.2">
      <c r="A173" s="90">
        <v>487</v>
      </c>
      <c r="B173" s="122" t="s">
        <v>542</v>
      </c>
      <c r="C173" s="115">
        <v>70</v>
      </c>
      <c r="D173" s="116">
        <v>3</v>
      </c>
      <c r="E173" s="116">
        <v>2.4</v>
      </c>
      <c r="F173" s="117">
        <v>0.33</v>
      </c>
      <c r="G173" s="118">
        <v>40</v>
      </c>
      <c r="H173" s="118">
        <v>60</v>
      </c>
      <c r="I173" s="119">
        <v>60</v>
      </c>
      <c r="J173" s="119">
        <v>120</v>
      </c>
      <c r="K173" s="119">
        <v>8</v>
      </c>
      <c r="L173" s="119">
        <v>16</v>
      </c>
      <c r="M173" s="120">
        <v>7</v>
      </c>
      <c r="N173" s="121" t="s">
        <v>186</v>
      </c>
    </row>
    <row r="174" spans="1:15" x14ac:dyDescent="0.2">
      <c r="A174" s="87">
        <v>498</v>
      </c>
      <c r="B174" s="140" t="s">
        <v>290</v>
      </c>
      <c r="C174" s="131">
        <v>158</v>
      </c>
      <c r="D174" s="132">
        <v>4.0999999999999996</v>
      </c>
      <c r="E174" s="132">
        <v>4.0999999999999996</v>
      </c>
      <c r="F174" s="133">
        <v>0.64</v>
      </c>
      <c r="G174" s="134">
        <v>20</v>
      </c>
      <c r="H174" s="134">
        <v>30</v>
      </c>
      <c r="I174" s="119">
        <v>60</v>
      </c>
      <c r="J174" s="119">
        <v>120</v>
      </c>
      <c r="K174" s="119">
        <v>8</v>
      </c>
      <c r="L174" s="119">
        <v>16</v>
      </c>
      <c r="M174" s="120">
        <v>7</v>
      </c>
      <c r="N174" s="135" t="s">
        <v>201</v>
      </c>
    </row>
    <row r="175" spans="1:15" x14ac:dyDescent="0.2">
      <c r="A175" s="87">
        <v>499</v>
      </c>
      <c r="B175" s="140" t="s">
        <v>291</v>
      </c>
      <c r="C175" s="131">
        <v>75</v>
      </c>
      <c r="D175" s="132">
        <v>2.2999999999999998</v>
      </c>
      <c r="E175" s="132">
        <v>1.9</v>
      </c>
      <c r="F175" s="133">
        <v>0.3</v>
      </c>
      <c r="G175" s="134">
        <v>40</v>
      </c>
      <c r="H175" s="134">
        <v>60</v>
      </c>
      <c r="I175" s="119">
        <v>60</v>
      </c>
      <c r="J175" s="119">
        <v>120</v>
      </c>
      <c r="K175" s="119">
        <v>8</v>
      </c>
      <c r="L175" s="119">
        <v>16</v>
      </c>
      <c r="M175" s="120">
        <v>7</v>
      </c>
      <c r="N175" s="135" t="s">
        <v>201</v>
      </c>
    </row>
    <row r="176" spans="1:15" x14ac:dyDescent="0.2">
      <c r="A176" s="90">
        <v>507</v>
      </c>
      <c r="B176" s="114" t="s">
        <v>292</v>
      </c>
      <c r="C176" s="115">
        <v>40</v>
      </c>
      <c r="D176" s="116">
        <v>1.1000000000000001</v>
      </c>
      <c r="E176" s="116">
        <v>1.1000000000000001</v>
      </c>
      <c r="F176" s="117">
        <v>0.19</v>
      </c>
      <c r="G176" s="118">
        <v>10</v>
      </c>
      <c r="H176" s="118">
        <v>15</v>
      </c>
      <c r="I176" s="119">
        <v>60</v>
      </c>
      <c r="J176" s="119">
        <v>120</v>
      </c>
      <c r="K176" s="119">
        <v>8</v>
      </c>
      <c r="L176" s="119">
        <v>16</v>
      </c>
      <c r="M176" s="120">
        <v>7</v>
      </c>
      <c r="N176" s="121" t="s">
        <v>203</v>
      </c>
    </row>
    <row r="177" spans="1:14" x14ac:dyDescent="0.2">
      <c r="A177" s="90">
        <v>509</v>
      </c>
      <c r="B177" s="114" t="s">
        <v>293</v>
      </c>
      <c r="C177" s="115">
        <v>100</v>
      </c>
      <c r="D177" s="116">
        <v>4</v>
      </c>
      <c r="E177" s="116">
        <v>2.5</v>
      </c>
      <c r="F177" s="117">
        <v>0.4</v>
      </c>
      <c r="G177" s="118">
        <v>20</v>
      </c>
      <c r="H177" s="118">
        <v>30</v>
      </c>
      <c r="I177" s="119">
        <v>60</v>
      </c>
      <c r="J177" s="119">
        <v>120</v>
      </c>
      <c r="K177" s="119">
        <v>8</v>
      </c>
      <c r="L177" s="119">
        <v>16</v>
      </c>
      <c r="M177" s="120">
        <v>7</v>
      </c>
      <c r="N177" s="121" t="s">
        <v>119</v>
      </c>
    </row>
    <row r="178" spans="1:14" x14ac:dyDescent="0.2">
      <c r="A178" s="87">
        <v>510</v>
      </c>
      <c r="B178" s="130" t="s">
        <v>294</v>
      </c>
      <c r="C178" s="131">
        <v>165</v>
      </c>
      <c r="D178" s="132">
        <v>4.0999999999999996</v>
      </c>
      <c r="E178" s="132">
        <v>3.8</v>
      </c>
      <c r="F178" s="133">
        <v>0.44</v>
      </c>
      <c r="G178" s="134">
        <v>20</v>
      </c>
      <c r="H178" s="134">
        <v>30</v>
      </c>
      <c r="I178" s="119">
        <v>60</v>
      </c>
      <c r="J178" s="119">
        <v>120</v>
      </c>
      <c r="K178" s="119">
        <v>8</v>
      </c>
      <c r="L178" s="119">
        <v>16</v>
      </c>
      <c r="M178" s="120">
        <v>7</v>
      </c>
      <c r="N178" s="135" t="s">
        <v>201</v>
      </c>
    </row>
    <row r="179" spans="1:14" x14ac:dyDescent="0.2">
      <c r="A179" s="90">
        <v>516</v>
      </c>
      <c r="B179" s="122" t="s">
        <v>295</v>
      </c>
      <c r="C179" s="115">
        <v>380</v>
      </c>
      <c r="D179" s="116">
        <v>11.780000000000001</v>
      </c>
      <c r="E179" s="116">
        <v>9.5</v>
      </c>
      <c r="F179" s="117">
        <v>1.292</v>
      </c>
      <c r="G179" s="118">
        <v>20</v>
      </c>
      <c r="H179" s="118">
        <v>30</v>
      </c>
      <c r="I179" s="119">
        <v>60</v>
      </c>
      <c r="J179" s="119">
        <v>120</v>
      </c>
      <c r="K179" s="119">
        <v>8</v>
      </c>
      <c r="L179" s="119">
        <v>16</v>
      </c>
      <c r="M179" s="120">
        <v>7</v>
      </c>
      <c r="N179" s="121" t="s">
        <v>168</v>
      </c>
    </row>
    <row r="180" spans="1:14" x14ac:dyDescent="0.2">
      <c r="A180" s="87">
        <v>518</v>
      </c>
      <c r="B180" s="142" t="s">
        <v>296</v>
      </c>
      <c r="C180" s="131">
        <v>135</v>
      </c>
      <c r="D180" s="132">
        <v>3.4</v>
      </c>
      <c r="E180" s="132">
        <v>3.4</v>
      </c>
      <c r="F180" s="133">
        <v>0.41</v>
      </c>
      <c r="G180" s="134">
        <v>25</v>
      </c>
      <c r="H180" s="134">
        <v>35</v>
      </c>
      <c r="I180" s="119">
        <v>60</v>
      </c>
      <c r="J180" s="119">
        <v>120</v>
      </c>
      <c r="K180" s="119">
        <v>8</v>
      </c>
      <c r="L180" s="119">
        <v>16</v>
      </c>
      <c r="M180" s="120">
        <v>9</v>
      </c>
      <c r="N180" s="135" t="s">
        <v>201</v>
      </c>
    </row>
    <row r="181" spans="1:14" x14ac:dyDescent="0.2">
      <c r="A181" s="87">
        <v>519</v>
      </c>
      <c r="B181" s="142" t="s">
        <v>297</v>
      </c>
      <c r="C181" s="131">
        <v>38125</v>
      </c>
      <c r="D181" s="132">
        <v>641.5</v>
      </c>
      <c r="E181" s="132">
        <v>590.125</v>
      </c>
      <c r="F181" s="133">
        <v>52.05</v>
      </c>
      <c r="G181" s="134">
        <v>20</v>
      </c>
      <c r="H181" s="134">
        <v>30</v>
      </c>
      <c r="I181" s="119">
        <v>60</v>
      </c>
      <c r="J181" s="119">
        <v>120</v>
      </c>
      <c r="K181" s="119">
        <v>8</v>
      </c>
      <c r="L181" s="119">
        <v>16</v>
      </c>
      <c r="M181" s="120">
        <v>8</v>
      </c>
      <c r="N181" s="135" t="s">
        <v>201</v>
      </c>
    </row>
    <row r="182" spans="1:14" x14ac:dyDescent="0.2">
      <c r="A182" s="87">
        <v>524</v>
      </c>
      <c r="B182" s="142" t="s">
        <v>298</v>
      </c>
      <c r="C182" s="131">
        <v>150</v>
      </c>
      <c r="D182" s="132">
        <v>5.3</v>
      </c>
      <c r="E182" s="132">
        <v>3.8</v>
      </c>
      <c r="F182" s="133">
        <v>0.55000000000000004</v>
      </c>
      <c r="G182" s="134">
        <v>20</v>
      </c>
      <c r="H182" s="134">
        <v>30</v>
      </c>
      <c r="I182" s="119">
        <v>60</v>
      </c>
      <c r="J182" s="119">
        <v>120</v>
      </c>
      <c r="K182" s="119">
        <v>8</v>
      </c>
      <c r="L182" s="119">
        <v>16</v>
      </c>
      <c r="M182" s="120">
        <v>7</v>
      </c>
      <c r="N182" s="135" t="s">
        <v>201</v>
      </c>
    </row>
    <row r="183" spans="1:14" x14ac:dyDescent="0.2">
      <c r="A183" s="90">
        <v>526</v>
      </c>
      <c r="B183" s="122" t="s">
        <v>299</v>
      </c>
      <c r="C183" s="115">
        <v>210</v>
      </c>
      <c r="D183" s="116">
        <v>8.64</v>
      </c>
      <c r="E183" s="116">
        <v>5.25</v>
      </c>
      <c r="F183" s="117">
        <v>0.84</v>
      </c>
      <c r="G183" s="118">
        <v>100</v>
      </c>
      <c r="H183" s="118">
        <v>130</v>
      </c>
      <c r="I183" s="119">
        <v>60</v>
      </c>
      <c r="J183" s="119">
        <v>120</v>
      </c>
      <c r="K183" s="119">
        <v>8</v>
      </c>
      <c r="L183" s="119">
        <v>16</v>
      </c>
      <c r="M183" s="120">
        <v>7</v>
      </c>
      <c r="N183" s="121" t="s">
        <v>168</v>
      </c>
    </row>
    <row r="184" spans="1:14" x14ac:dyDescent="0.2">
      <c r="A184" s="90">
        <v>527</v>
      </c>
      <c r="B184" s="122" t="s">
        <v>300</v>
      </c>
      <c r="C184" s="115">
        <v>76</v>
      </c>
      <c r="D184" s="116">
        <v>1.9</v>
      </c>
      <c r="E184" s="116">
        <v>1.9</v>
      </c>
      <c r="F184" s="117">
        <v>0.23</v>
      </c>
      <c r="G184" s="118">
        <v>25</v>
      </c>
      <c r="H184" s="118">
        <v>35</v>
      </c>
      <c r="I184" s="119">
        <v>60</v>
      </c>
      <c r="J184" s="119">
        <v>120</v>
      </c>
      <c r="K184" s="119">
        <v>8</v>
      </c>
      <c r="L184" s="119">
        <v>16</v>
      </c>
      <c r="M184" s="120">
        <v>9</v>
      </c>
      <c r="N184" s="121" t="s">
        <v>119</v>
      </c>
    </row>
    <row r="185" spans="1:14" x14ac:dyDescent="0.2">
      <c r="A185" s="87">
        <v>529</v>
      </c>
      <c r="B185" s="140" t="s">
        <v>301</v>
      </c>
      <c r="C185" s="131">
        <v>95</v>
      </c>
      <c r="D185" s="132">
        <v>4.5</v>
      </c>
      <c r="E185" s="132">
        <v>3.4</v>
      </c>
      <c r="F185" s="133">
        <v>0.45</v>
      </c>
      <c r="G185" s="134">
        <v>20</v>
      </c>
      <c r="H185" s="134">
        <v>30</v>
      </c>
      <c r="I185" s="119">
        <v>60</v>
      </c>
      <c r="J185" s="119">
        <v>120</v>
      </c>
      <c r="K185" s="119">
        <v>8</v>
      </c>
      <c r="L185" s="119">
        <v>16</v>
      </c>
      <c r="M185" s="120">
        <v>7</v>
      </c>
      <c r="N185" s="135" t="s">
        <v>201</v>
      </c>
    </row>
    <row r="186" spans="1:14" x14ac:dyDescent="0.2">
      <c r="A186" s="90">
        <v>530</v>
      </c>
      <c r="B186" s="184" t="s">
        <v>565</v>
      </c>
      <c r="C186" s="115">
        <v>130</v>
      </c>
      <c r="D186" s="185">
        <v>5.0999999999999996</v>
      </c>
      <c r="E186" s="185">
        <v>3.2</v>
      </c>
      <c r="F186" s="186">
        <v>0.51</v>
      </c>
      <c r="G186" s="118">
        <v>20</v>
      </c>
      <c r="H186" s="118">
        <v>30</v>
      </c>
      <c r="I186" s="119">
        <v>60</v>
      </c>
      <c r="J186" s="119">
        <v>120</v>
      </c>
      <c r="K186" s="119">
        <v>8</v>
      </c>
      <c r="L186" s="119">
        <v>16</v>
      </c>
      <c r="M186" s="120">
        <v>7</v>
      </c>
      <c r="N186" s="121" t="s">
        <v>186</v>
      </c>
    </row>
    <row r="187" spans="1:14" x14ac:dyDescent="0.2">
      <c r="A187" s="90">
        <v>537</v>
      </c>
      <c r="B187" s="114" t="s">
        <v>302</v>
      </c>
      <c r="C187" s="115">
        <v>185</v>
      </c>
      <c r="D187" s="116">
        <v>4.5999999999999996</v>
      </c>
      <c r="E187" s="116">
        <v>4.5999999999999996</v>
      </c>
      <c r="F187" s="117">
        <v>0.56000000000000005</v>
      </c>
      <c r="G187" s="118">
        <v>20</v>
      </c>
      <c r="H187" s="118">
        <v>30</v>
      </c>
      <c r="I187" s="119">
        <v>60</v>
      </c>
      <c r="J187" s="119">
        <v>120</v>
      </c>
      <c r="K187" s="119">
        <v>8</v>
      </c>
      <c r="L187" s="119">
        <v>16</v>
      </c>
      <c r="M187" s="120">
        <v>7</v>
      </c>
      <c r="N187" s="121" t="s">
        <v>203</v>
      </c>
    </row>
    <row r="188" spans="1:14" x14ac:dyDescent="0.2">
      <c r="A188" s="90">
        <v>540</v>
      </c>
      <c r="B188" s="122" t="s">
        <v>303</v>
      </c>
      <c r="C188" s="115">
        <v>3669</v>
      </c>
      <c r="D188" s="116">
        <v>44.3</v>
      </c>
      <c r="E188" s="116">
        <v>43.5</v>
      </c>
      <c r="F188" s="117">
        <v>4.49</v>
      </c>
      <c r="G188" s="118">
        <v>30</v>
      </c>
      <c r="H188" s="118">
        <v>40</v>
      </c>
      <c r="I188" s="119">
        <v>60</v>
      </c>
      <c r="J188" s="119">
        <v>120</v>
      </c>
      <c r="K188" s="119">
        <v>8</v>
      </c>
      <c r="L188" s="119">
        <v>16</v>
      </c>
      <c r="M188" s="120" t="s">
        <v>540</v>
      </c>
      <c r="N188" s="121" t="s">
        <v>213</v>
      </c>
    </row>
    <row r="189" spans="1:14" x14ac:dyDescent="0.2">
      <c r="A189" s="90">
        <v>541</v>
      </c>
      <c r="B189" s="122" t="s">
        <v>304</v>
      </c>
      <c r="C189" s="115">
        <v>1800</v>
      </c>
      <c r="D189" s="116">
        <v>36.200000000000003</v>
      </c>
      <c r="E189" s="116">
        <v>36.200000000000003</v>
      </c>
      <c r="F189" s="117">
        <v>5.43</v>
      </c>
      <c r="G189" s="118">
        <v>10</v>
      </c>
      <c r="H189" s="118">
        <v>15</v>
      </c>
      <c r="I189" s="119">
        <v>60</v>
      </c>
      <c r="J189" s="119">
        <v>120</v>
      </c>
      <c r="K189" s="119">
        <v>8</v>
      </c>
      <c r="L189" s="119">
        <v>16</v>
      </c>
      <c r="M189" s="120">
        <v>1</v>
      </c>
      <c r="N189" s="121" t="s">
        <v>168</v>
      </c>
    </row>
    <row r="190" spans="1:14" x14ac:dyDescent="0.2">
      <c r="A190" s="88">
        <v>543</v>
      </c>
      <c r="B190" s="143" t="s">
        <v>305</v>
      </c>
      <c r="C190" s="131">
        <v>70</v>
      </c>
      <c r="D190" s="132">
        <v>1.8</v>
      </c>
      <c r="E190" s="132">
        <v>1.8</v>
      </c>
      <c r="F190" s="133">
        <v>0.21</v>
      </c>
      <c r="G190" s="134">
        <v>25</v>
      </c>
      <c r="H190" s="134">
        <v>35</v>
      </c>
      <c r="I190" s="119">
        <v>60</v>
      </c>
      <c r="J190" s="119">
        <v>120</v>
      </c>
      <c r="K190" s="119">
        <v>8</v>
      </c>
      <c r="L190" s="119">
        <v>16</v>
      </c>
      <c r="M190" s="120">
        <v>7</v>
      </c>
      <c r="N190" s="135" t="s">
        <v>201</v>
      </c>
    </row>
    <row r="191" spans="1:14" x14ac:dyDescent="0.2">
      <c r="A191" s="86">
        <v>545</v>
      </c>
      <c r="B191" s="144" t="s">
        <v>306</v>
      </c>
      <c r="C191" s="115">
        <v>89.1</v>
      </c>
      <c r="D191" s="116">
        <v>2.673</v>
      </c>
      <c r="E191" s="116">
        <v>2.2275</v>
      </c>
      <c r="F191" s="117">
        <v>0.26729999999999998</v>
      </c>
      <c r="G191" s="118">
        <v>25</v>
      </c>
      <c r="H191" s="118">
        <v>35</v>
      </c>
      <c r="I191" s="119">
        <v>60</v>
      </c>
      <c r="J191" s="119">
        <v>120</v>
      </c>
      <c r="K191" s="119">
        <v>8</v>
      </c>
      <c r="L191" s="119">
        <v>16</v>
      </c>
      <c r="M191" s="120">
        <v>10</v>
      </c>
      <c r="N191" s="121" t="s">
        <v>186</v>
      </c>
    </row>
    <row r="192" spans="1:14" x14ac:dyDescent="0.2">
      <c r="A192" s="86">
        <v>550</v>
      </c>
      <c r="B192" s="123" t="s">
        <v>501</v>
      </c>
      <c r="C192" s="115">
        <v>130</v>
      </c>
      <c r="D192" s="116">
        <v>3.3</v>
      </c>
      <c r="E192" s="116">
        <v>3.3</v>
      </c>
      <c r="F192" s="117">
        <v>0.39</v>
      </c>
      <c r="G192" s="118">
        <v>20</v>
      </c>
      <c r="H192" s="118">
        <v>30</v>
      </c>
      <c r="I192" s="119">
        <v>60</v>
      </c>
      <c r="J192" s="119">
        <v>120</v>
      </c>
      <c r="K192" s="119">
        <v>8</v>
      </c>
      <c r="L192" s="119">
        <v>16</v>
      </c>
      <c r="M192" s="120">
        <v>9</v>
      </c>
      <c r="N192" s="121" t="s">
        <v>203</v>
      </c>
    </row>
    <row r="193" spans="1:14" x14ac:dyDescent="0.2">
      <c r="A193" s="88">
        <v>554</v>
      </c>
      <c r="B193" s="137" t="s">
        <v>307</v>
      </c>
      <c r="C193" s="131">
        <v>140</v>
      </c>
      <c r="D193" s="132">
        <v>3.5</v>
      </c>
      <c r="E193" s="132">
        <v>3.5</v>
      </c>
      <c r="F193" s="133">
        <v>0.42</v>
      </c>
      <c r="G193" s="134">
        <v>30</v>
      </c>
      <c r="H193" s="134">
        <v>40</v>
      </c>
      <c r="I193" s="119">
        <v>60</v>
      </c>
      <c r="J193" s="119">
        <v>120</v>
      </c>
      <c r="K193" s="119">
        <v>8</v>
      </c>
      <c r="L193" s="119">
        <v>16</v>
      </c>
      <c r="M193" s="120">
        <v>9</v>
      </c>
      <c r="N193" s="135" t="s">
        <v>201</v>
      </c>
    </row>
    <row r="194" spans="1:14" x14ac:dyDescent="0.2">
      <c r="A194" s="86">
        <v>557</v>
      </c>
      <c r="B194" s="123" t="s">
        <v>308</v>
      </c>
      <c r="C194" s="115">
        <v>150</v>
      </c>
      <c r="D194" s="116">
        <v>3.8</v>
      </c>
      <c r="E194" s="116">
        <v>3.8</v>
      </c>
      <c r="F194" s="117">
        <v>0.45</v>
      </c>
      <c r="G194" s="118">
        <v>30</v>
      </c>
      <c r="H194" s="118">
        <v>40</v>
      </c>
      <c r="I194" s="119">
        <v>60</v>
      </c>
      <c r="J194" s="119">
        <v>120</v>
      </c>
      <c r="K194" s="119">
        <v>8</v>
      </c>
      <c r="L194" s="119">
        <v>16</v>
      </c>
      <c r="M194" s="120">
        <v>7</v>
      </c>
      <c r="N194" s="121" t="s">
        <v>213</v>
      </c>
    </row>
    <row r="195" spans="1:14" x14ac:dyDescent="0.2">
      <c r="A195" s="86">
        <v>559</v>
      </c>
      <c r="B195" s="123" t="s">
        <v>309</v>
      </c>
      <c r="C195" s="115">
        <v>1980</v>
      </c>
      <c r="D195" s="116">
        <v>158.4</v>
      </c>
      <c r="E195" s="116">
        <v>49.5</v>
      </c>
      <c r="F195" s="117">
        <v>9.9</v>
      </c>
      <c r="G195" s="118">
        <v>15</v>
      </c>
      <c r="H195" s="118">
        <v>20</v>
      </c>
      <c r="I195" s="119">
        <v>60</v>
      </c>
      <c r="J195" s="119">
        <v>120</v>
      </c>
      <c r="K195" s="119">
        <v>8</v>
      </c>
      <c r="L195" s="119">
        <v>16</v>
      </c>
      <c r="M195" s="120">
        <v>2</v>
      </c>
      <c r="N195" s="121" t="s">
        <v>168</v>
      </c>
    </row>
    <row r="196" spans="1:14" x14ac:dyDescent="0.2">
      <c r="A196" s="86">
        <v>566</v>
      </c>
      <c r="B196" s="136" t="s">
        <v>310</v>
      </c>
      <c r="C196" s="115">
        <v>180</v>
      </c>
      <c r="D196" s="116">
        <v>4.5</v>
      </c>
      <c r="E196" s="116">
        <v>4.5</v>
      </c>
      <c r="F196" s="117">
        <v>0.54</v>
      </c>
      <c r="G196" s="118">
        <v>25</v>
      </c>
      <c r="H196" s="118">
        <v>35</v>
      </c>
      <c r="I196" s="119">
        <v>60</v>
      </c>
      <c r="J196" s="119">
        <v>120</v>
      </c>
      <c r="K196" s="119">
        <v>8</v>
      </c>
      <c r="L196" s="119">
        <v>16</v>
      </c>
      <c r="M196" s="120">
        <v>7</v>
      </c>
      <c r="N196" s="121" t="s">
        <v>226</v>
      </c>
    </row>
    <row r="197" spans="1:14" x14ac:dyDescent="0.2">
      <c r="A197" s="86">
        <v>567</v>
      </c>
      <c r="B197" s="123" t="s">
        <v>311</v>
      </c>
      <c r="C197" s="115">
        <v>52.5</v>
      </c>
      <c r="D197" s="116">
        <v>0.5</v>
      </c>
      <c r="E197" s="116">
        <v>1.1000000000000001</v>
      </c>
      <c r="F197" s="117">
        <v>0.11</v>
      </c>
      <c r="G197" s="118">
        <v>25</v>
      </c>
      <c r="H197" s="118">
        <v>35</v>
      </c>
      <c r="I197" s="119">
        <v>60</v>
      </c>
      <c r="J197" s="119">
        <v>120</v>
      </c>
      <c r="K197" s="119">
        <v>8</v>
      </c>
      <c r="L197" s="119">
        <v>16</v>
      </c>
      <c r="M197" s="120">
        <v>11</v>
      </c>
      <c r="N197" s="121" t="s">
        <v>119</v>
      </c>
    </row>
    <row r="198" spans="1:14" x14ac:dyDescent="0.2">
      <c r="A198" s="86">
        <v>568</v>
      </c>
      <c r="B198" s="136" t="s">
        <v>312</v>
      </c>
      <c r="C198" s="115">
        <v>143</v>
      </c>
      <c r="D198" s="116">
        <v>3.6</v>
      </c>
      <c r="E198" s="116">
        <v>3.6</v>
      </c>
      <c r="F198" s="117">
        <v>0.44</v>
      </c>
      <c r="G198" s="118">
        <v>20</v>
      </c>
      <c r="H198" s="118">
        <v>30</v>
      </c>
      <c r="I198" s="119">
        <v>60</v>
      </c>
      <c r="J198" s="119">
        <v>120</v>
      </c>
      <c r="K198" s="119">
        <v>8</v>
      </c>
      <c r="L198" s="119">
        <v>16</v>
      </c>
      <c r="M198" s="120">
        <v>7</v>
      </c>
      <c r="N198" s="121" t="s">
        <v>213</v>
      </c>
    </row>
    <row r="199" spans="1:14" x14ac:dyDescent="0.2">
      <c r="A199" s="88">
        <v>573</v>
      </c>
      <c r="B199" s="137" t="s">
        <v>313</v>
      </c>
      <c r="C199" s="131">
        <v>100</v>
      </c>
      <c r="D199" s="145">
        <v>3.15</v>
      </c>
      <c r="E199" s="145">
        <v>4</v>
      </c>
      <c r="F199" s="133">
        <v>0.41500000000000004</v>
      </c>
      <c r="G199" s="134">
        <v>20</v>
      </c>
      <c r="H199" s="134">
        <v>30</v>
      </c>
      <c r="I199" s="119">
        <v>60</v>
      </c>
      <c r="J199" s="119">
        <v>120</v>
      </c>
      <c r="K199" s="119">
        <v>8</v>
      </c>
      <c r="L199" s="119">
        <v>16</v>
      </c>
      <c r="M199" s="120">
        <v>7</v>
      </c>
      <c r="N199" s="135" t="s">
        <v>201</v>
      </c>
    </row>
    <row r="200" spans="1:14" x14ac:dyDescent="0.2">
      <c r="A200" s="86">
        <v>574</v>
      </c>
      <c r="B200" s="123" t="s">
        <v>314</v>
      </c>
      <c r="C200" s="115">
        <v>178</v>
      </c>
      <c r="D200" s="116">
        <v>3.7</v>
      </c>
      <c r="E200" s="116">
        <v>3.7</v>
      </c>
      <c r="F200" s="117">
        <v>0.43</v>
      </c>
      <c r="G200" s="118">
        <v>25</v>
      </c>
      <c r="H200" s="118">
        <v>35</v>
      </c>
      <c r="I200" s="119">
        <v>60</v>
      </c>
      <c r="J200" s="119">
        <v>120</v>
      </c>
      <c r="K200" s="119">
        <v>8</v>
      </c>
      <c r="L200" s="119">
        <v>16</v>
      </c>
      <c r="M200" s="120">
        <v>9</v>
      </c>
      <c r="N200" s="121" t="s">
        <v>226</v>
      </c>
    </row>
    <row r="201" spans="1:14" x14ac:dyDescent="0.2">
      <c r="A201" s="86">
        <v>576</v>
      </c>
      <c r="B201" s="123" t="s">
        <v>315</v>
      </c>
      <c r="C201" s="115">
        <v>305</v>
      </c>
      <c r="D201" s="116">
        <v>7.6</v>
      </c>
      <c r="E201" s="116">
        <v>7.6</v>
      </c>
      <c r="F201" s="117">
        <v>0.92</v>
      </c>
      <c r="G201" s="118">
        <v>25</v>
      </c>
      <c r="H201" s="118">
        <v>35</v>
      </c>
      <c r="I201" s="119">
        <v>60</v>
      </c>
      <c r="J201" s="119">
        <v>120</v>
      </c>
      <c r="K201" s="119">
        <v>8</v>
      </c>
      <c r="L201" s="119">
        <v>16</v>
      </c>
      <c r="M201" s="120">
        <v>9</v>
      </c>
      <c r="N201" s="121" t="s">
        <v>168</v>
      </c>
    </row>
    <row r="202" spans="1:14" x14ac:dyDescent="0.2">
      <c r="A202" s="86">
        <v>577</v>
      </c>
      <c r="B202" s="123" t="s">
        <v>316</v>
      </c>
      <c r="C202" s="115">
        <v>185</v>
      </c>
      <c r="D202" s="116">
        <v>5.6</v>
      </c>
      <c r="E202" s="116">
        <v>7.4</v>
      </c>
      <c r="F202" s="117">
        <v>0.74</v>
      </c>
      <c r="G202" s="118">
        <v>25</v>
      </c>
      <c r="H202" s="118">
        <v>35</v>
      </c>
      <c r="I202" s="119">
        <v>60</v>
      </c>
      <c r="J202" s="119">
        <v>120</v>
      </c>
      <c r="K202" s="119">
        <v>8</v>
      </c>
      <c r="L202" s="119">
        <v>16</v>
      </c>
      <c r="M202" s="120">
        <v>10</v>
      </c>
      <c r="N202" s="121" t="s">
        <v>213</v>
      </c>
    </row>
    <row r="203" spans="1:14" x14ac:dyDescent="0.2">
      <c r="A203" s="86">
        <v>580</v>
      </c>
      <c r="B203" s="136" t="s">
        <v>317</v>
      </c>
      <c r="C203" s="115">
        <v>3920</v>
      </c>
      <c r="D203" s="116">
        <v>78.400000000000006</v>
      </c>
      <c r="E203" s="116">
        <v>98</v>
      </c>
      <c r="F203" s="117">
        <v>7.84</v>
      </c>
      <c r="G203" s="118">
        <v>20</v>
      </c>
      <c r="H203" s="118">
        <v>30</v>
      </c>
      <c r="I203" s="119">
        <v>60</v>
      </c>
      <c r="J203" s="119">
        <v>120</v>
      </c>
      <c r="K203" s="119">
        <v>8</v>
      </c>
      <c r="L203" s="119">
        <v>16</v>
      </c>
      <c r="M203" s="120">
        <v>8</v>
      </c>
      <c r="N203" s="121" t="s">
        <v>213</v>
      </c>
    </row>
    <row r="204" spans="1:14" x14ac:dyDescent="0.2">
      <c r="A204" s="86">
        <v>582</v>
      </c>
      <c r="B204" s="136" t="s">
        <v>318</v>
      </c>
      <c r="C204" s="115">
        <v>11300</v>
      </c>
      <c r="D204" s="116">
        <v>226</v>
      </c>
      <c r="E204" s="116">
        <v>282.5</v>
      </c>
      <c r="F204" s="117">
        <v>22.6</v>
      </c>
      <c r="G204" s="118">
        <v>20</v>
      </c>
      <c r="H204" s="118">
        <v>30</v>
      </c>
      <c r="I204" s="119">
        <v>60</v>
      </c>
      <c r="J204" s="119">
        <v>120</v>
      </c>
      <c r="K204" s="119">
        <v>8</v>
      </c>
      <c r="L204" s="119">
        <v>16</v>
      </c>
      <c r="M204" s="120">
        <v>8</v>
      </c>
      <c r="N204" s="121" t="s">
        <v>203</v>
      </c>
    </row>
    <row r="205" spans="1:14" x14ac:dyDescent="0.2">
      <c r="A205" s="86">
        <v>584</v>
      </c>
      <c r="B205" s="123" t="s">
        <v>319</v>
      </c>
      <c r="C205" s="115">
        <v>80</v>
      </c>
      <c r="D205" s="116">
        <v>2</v>
      </c>
      <c r="E205" s="116">
        <v>2</v>
      </c>
      <c r="F205" s="117">
        <v>0.24</v>
      </c>
      <c r="G205" s="118">
        <v>25</v>
      </c>
      <c r="H205" s="118">
        <v>35</v>
      </c>
      <c r="I205" s="119">
        <v>60</v>
      </c>
      <c r="J205" s="119">
        <v>120</v>
      </c>
      <c r="K205" s="119">
        <v>8</v>
      </c>
      <c r="L205" s="119">
        <v>16</v>
      </c>
      <c r="M205" s="120">
        <v>9</v>
      </c>
      <c r="N205" s="121" t="s">
        <v>213</v>
      </c>
    </row>
    <row r="206" spans="1:14" x14ac:dyDescent="0.2">
      <c r="A206" s="86">
        <v>587</v>
      </c>
      <c r="B206" s="123" t="s">
        <v>320</v>
      </c>
      <c r="C206" s="124">
        <v>534</v>
      </c>
      <c r="D206" s="123">
        <v>13.4</v>
      </c>
      <c r="E206" s="123">
        <v>13.4</v>
      </c>
      <c r="F206" s="126">
        <v>1.6</v>
      </c>
      <c r="G206" s="118">
        <v>25</v>
      </c>
      <c r="H206" s="118">
        <v>35</v>
      </c>
      <c r="I206" s="119">
        <v>60</v>
      </c>
      <c r="J206" s="119">
        <v>120</v>
      </c>
      <c r="K206" s="119">
        <v>8</v>
      </c>
      <c r="L206" s="119">
        <v>16</v>
      </c>
      <c r="M206" s="120">
        <v>9</v>
      </c>
      <c r="N206" s="121" t="s">
        <v>119</v>
      </c>
    </row>
    <row r="207" spans="1:14" x14ac:dyDescent="0.2">
      <c r="A207" s="86">
        <v>588</v>
      </c>
      <c r="B207" s="123" t="s">
        <v>321</v>
      </c>
      <c r="C207" s="124">
        <v>2000</v>
      </c>
      <c r="D207" s="123">
        <v>40.700000000000003</v>
      </c>
      <c r="E207" s="123">
        <v>40.700000000000003</v>
      </c>
      <c r="F207" s="126">
        <v>10</v>
      </c>
      <c r="G207" s="118">
        <v>15</v>
      </c>
      <c r="H207" s="118">
        <v>20</v>
      </c>
      <c r="I207" s="119">
        <v>60</v>
      </c>
      <c r="J207" s="119">
        <v>120</v>
      </c>
      <c r="K207" s="119">
        <v>8</v>
      </c>
      <c r="L207" s="119">
        <v>16</v>
      </c>
      <c r="M207" s="120">
        <v>1</v>
      </c>
      <c r="N207" s="121" t="s">
        <v>203</v>
      </c>
    </row>
    <row r="208" spans="1:14" x14ac:dyDescent="0.2">
      <c r="A208" s="86">
        <v>589</v>
      </c>
      <c r="B208" s="136" t="s">
        <v>322</v>
      </c>
      <c r="C208" s="124">
        <v>126</v>
      </c>
      <c r="D208" s="123">
        <v>3.2</v>
      </c>
      <c r="E208" s="123">
        <v>3.2</v>
      </c>
      <c r="F208" s="126">
        <v>0.38</v>
      </c>
      <c r="G208" s="118">
        <v>25</v>
      </c>
      <c r="H208" s="118">
        <v>35</v>
      </c>
      <c r="I208" s="119">
        <v>60</v>
      </c>
      <c r="J208" s="119">
        <v>120</v>
      </c>
      <c r="K208" s="119">
        <v>8</v>
      </c>
      <c r="L208" s="119">
        <v>16</v>
      </c>
      <c r="M208" s="120">
        <v>7</v>
      </c>
      <c r="N208" s="121" t="s">
        <v>213</v>
      </c>
    </row>
    <row r="209" spans="1:14" x14ac:dyDescent="0.2">
      <c r="A209" s="86">
        <v>590</v>
      </c>
      <c r="B209" s="136" t="s">
        <v>323</v>
      </c>
      <c r="C209" s="115">
        <v>35000</v>
      </c>
      <c r="D209" s="146">
        <v>700</v>
      </c>
      <c r="E209" s="146">
        <v>875</v>
      </c>
      <c r="F209" s="126">
        <v>70</v>
      </c>
      <c r="G209" s="118">
        <v>20</v>
      </c>
      <c r="H209" s="118">
        <v>30</v>
      </c>
      <c r="I209" s="119">
        <v>60</v>
      </c>
      <c r="J209" s="119">
        <v>120</v>
      </c>
      <c r="K209" s="119">
        <v>8</v>
      </c>
      <c r="L209" s="119">
        <v>16</v>
      </c>
      <c r="M209" s="120">
        <v>8</v>
      </c>
      <c r="N209" s="121" t="s">
        <v>226</v>
      </c>
    </row>
    <row r="210" spans="1:14" x14ac:dyDescent="0.2">
      <c r="A210" s="86">
        <v>595</v>
      </c>
      <c r="B210" s="123" t="s">
        <v>324</v>
      </c>
      <c r="C210" s="124">
        <v>62</v>
      </c>
      <c r="D210" s="123">
        <v>1.9</v>
      </c>
      <c r="E210" s="123">
        <v>2.5</v>
      </c>
      <c r="F210" s="126">
        <v>0.248</v>
      </c>
      <c r="G210" s="118">
        <v>25</v>
      </c>
      <c r="H210" s="118">
        <v>35</v>
      </c>
      <c r="I210" s="119">
        <v>60</v>
      </c>
      <c r="J210" s="119">
        <v>120</v>
      </c>
      <c r="K210" s="119">
        <v>8</v>
      </c>
      <c r="L210" s="119">
        <v>16</v>
      </c>
      <c r="M210" s="120">
        <v>10</v>
      </c>
      <c r="N210" s="121" t="s">
        <v>168</v>
      </c>
    </row>
    <row r="211" spans="1:14" x14ac:dyDescent="0.2">
      <c r="A211" s="86">
        <v>598</v>
      </c>
      <c r="B211" s="123" t="s">
        <v>549</v>
      </c>
      <c r="C211" s="124">
        <v>600</v>
      </c>
      <c r="D211" s="125">
        <v>18</v>
      </c>
      <c r="E211" s="125">
        <v>21.8</v>
      </c>
      <c r="F211" s="126">
        <v>2.0299999999999998</v>
      </c>
      <c r="G211" s="118">
        <v>20</v>
      </c>
      <c r="H211" s="118">
        <v>30</v>
      </c>
      <c r="I211" s="119">
        <v>60</v>
      </c>
      <c r="J211" s="119">
        <v>120</v>
      </c>
      <c r="K211" s="119">
        <v>8</v>
      </c>
      <c r="L211" s="119">
        <v>16</v>
      </c>
      <c r="M211" s="120">
        <v>1</v>
      </c>
      <c r="N211" s="121" t="s">
        <v>203</v>
      </c>
    </row>
    <row r="212" spans="1:14" x14ac:dyDescent="0.2">
      <c r="A212" s="86">
        <v>603</v>
      </c>
      <c r="B212" s="123" t="s">
        <v>325</v>
      </c>
      <c r="C212" s="115">
        <v>120</v>
      </c>
      <c r="D212" s="116">
        <v>6</v>
      </c>
      <c r="E212" s="116">
        <v>4.8</v>
      </c>
      <c r="F212" s="117">
        <v>0.48</v>
      </c>
      <c r="G212" s="118">
        <v>60</v>
      </c>
      <c r="H212" s="118">
        <v>80</v>
      </c>
      <c r="I212" s="119">
        <v>60</v>
      </c>
      <c r="J212" s="119">
        <v>120</v>
      </c>
      <c r="K212" s="119">
        <v>8</v>
      </c>
      <c r="L212" s="119">
        <v>16</v>
      </c>
      <c r="M212" s="120">
        <v>10</v>
      </c>
      <c r="N212" s="121" t="s">
        <v>119</v>
      </c>
    </row>
    <row r="213" spans="1:14" x14ac:dyDescent="0.2">
      <c r="A213" s="86">
        <v>604</v>
      </c>
      <c r="B213" s="136" t="s">
        <v>326</v>
      </c>
      <c r="C213" s="115">
        <v>100</v>
      </c>
      <c r="D213" s="116">
        <v>5</v>
      </c>
      <c r="E213" s="116">
        <v>4</v>
      </c>
      <c r="F213" s="117">
        <v>0.4</v>
      </c>
      <c r="G213" s="118">
        <v>60</v>
      </c>
      <c r="H213" s="118">
        <v>80</v>
      </c>
      <c r="I213" s="119">
        <v>60</v>
      </c>
      <c r="J213" s="119">
        <v>120</v>
      </c>
      <c r="K213" s="119">
        <v>8</v>
      </c>
      <c r="L213" s="119">
        <v>16</v>
      </c>
      <c r="M213" s="120">
        <v>7</v>
      </c>
      <c r="N213" s="121" t="s">
        <v>119</v>
      </c>
    </row>
    <row r="214" spans="1:14" x14ac:dyDescent="0.2">
      <c r="A214" s="88">
        <v>621</v>
      </c>
      <c r="B214" s="143" t="s">
        <v>327</v>
      </c>
      <c r="C214" s="131">
        <v>90</v>
      </c>
      <c r="D214" s="132">
        <v>4.5</v>
      </c>
      <c r="E214" s="132">
        <v>3.6</v>
      </c>
      <c r="F214" s="133">
        <v>0.36</v>
      </c>
      <c r="G214" s="134">
        <v>60</v>
      </c>
      <c r="H214" s="134">
        <v>80</v>
      </c>
      <c r="I214" s="119">
        <v>60</v>
      </c>
      <c r="J214" s="119">
        <v>120</v>
      </c>
      <c r="K214" s="119">
        <v>8</v>
      </c>
      <c r="L214" s="119">
        <v>16</v>
      </c>
      <c r="M214" s="120">
        <v>10</v>
      </c>
      <c r="N214" s="135" t="s">
        <v>201</v>
      </c>
    </row>
    <row r="215" spans="1:14" x14ac:dyDescent="0.2">
      <c r="A215" s="86">
        <v>628</v>
      </c>
      <c r="B215" s="123" t="s">
        <v>328</v>
      </c>
      <c r="C215" s="115">
        <v>105</v>
      </c>
      <c r="D215" s="116">
        <v>5.3</v>
      </c>
      <c r="E215" s="116">
        <v>4.2</v>
      </c>
      <c r="F215" s="117">
        <v>0.42</v>
      </c>
      <c r="G215" s="118">
        <v>60</v>
      </c>
      <c r="H215" s="118">
        <v>80</v>
      </c>
      <c r="I215" s="119">
        <v>60</v>
      </c>
      <c r="J215" s="119">
        <v>120</v>
      </c>
      <c r="K215" s="119">
        <v>8</v>
      </c>
      <c r="L215" s="119">
        <v>16</v>
      </c>
      <c r="M215" s="120">
        <v>10</v>
      </c>
      <c r="N215" s="121" t="s">
        <v>203</v>
      </c>
    </row>
    <row r="216" spans="1:14" x14ac:dyDescent="0.2">
      <c r="A216" s="86">
        <v>629</v>
      </c>
      <c r="B216" s="123" t="s">
        <v>329</v>
      </c>
      <c r="C216" s="115">
        <v>75</v>
      </c>
      <c r="D216" s="116">
        <v>3.8</v>
      </c>
      <c r="E216" s="116">
        <v>3</v>
      </c>
      <c r="F216" s="117">
        <v>0.3</v>
      </c>
      <c r="G216" s="118">
        <v>60</v>
      </c>
      <c r="H216" s="118">
        <v>80</v>
      </c>
      <c r="I216" s="119">
        <v>60</v>
      </c>
      <c r="J216" s="119">
        <v>120</v>
      </c>
      <c r="K216" s="119">
        <v>8</v>
      </c>
      <c r="L216" s="119">
        <v>16</v>
      </c>
      <c r="M216" s="120">
        <v>10</v>
      </c>
      <c r="N216" s="121" t="s">
        <v>203</v>
      </c>
    </row>
    <row r="217" spans="1:14" x14ac:dyDescent="0.2">
      <c r="A217" s="86">
        <v>630</v>
      </c>
      <c r="B217" s="123" t="s">
        <v>330</v>
      </c>
      <c r="C217" s="115">
        <v>88</v>
      </c>
      <c r="D217" s="116">
        <v>4.4000000000000004</v>
      </c>
      <c r="E217" s="116">
        <v>3.5</v>
      </c>
      <c r="F217" s="117">
        <v>0.35</v>
      </c>
      <c r="G217" s="118">
        <v>60</v>
      </c>
      <c r="H217" s="118">
        <v>80</v>
      </c>
      <c r="I217" s="119">
        <v>60</v>
      </c>
      <c r="J217" s="119">
        <v>120</v>
      </c>
      <c r="K217" s="119">
        <v>8</v>
      </c>
      <c r="L217" s="119">
        <v>16</v>
      </c>
      <c r="M217" s="120">
        <v>10</v>
      </c>
      <c r="N217" s="121" t="s">
        <v>203</v>
      </c>
    </row>
    <row r="218" spans="1:14" x14ac:dyDescent="0.2">
      <c r="A218" s="86">
        <v>631</v>
      </c>
      <c r="B218" s="123" t="s">
        <v>331</v>
      </c>
      <c r="C218" s="115">
        <v>240</v>
      </c>
      <c r="D218" s="116">
        <v>12</v>
      </c>
      <c r="E218" s="116">
        <v>9.6</v>
      </c>
      <c r="F218" s="117">
        <v>0.96</v>
      </c>
      <c r="G218" s="118">
        <v>60</v>
      </c>
      <c r="H218" s="118">
        <v>80</v>
      </c>
      <c r="I218" s="119">
        <v>60</v>
      </c>
      <c r="J218" s="119">
        <v>120</v>
      </c>
      <c r="K218" s="119">
        <v>8</v>
      </c>
      <c r="L218" s="119">
        <v>16</v>
      </c>
      <c r="M218" s="120">
        <v>10</v>
      </c>
      <c r="N218" s="121" t="s">
        <v>203</v>
      </c>
    </row>
    <row r="219" spans="1:14" x14ac:dyDescent="0.2">
      <c r="A219" s="86">
        <v>632</v>
      </c>
      <c r="B219" s="123" t="s">
        <v>332</v>
      </c>
      <c r="C219" s="115">
        <v>70</v>
      </c>
      <c r="D219" s="116">
        <v>3.5</v>
      </c>
      <c r="E219" s="116">
        <v>2.8</v>
      </c>
      <c r="F219" s="117">
        <v>0.28000000000000003</v>
      </c>
      <c r="G219" s="118">
        <v>60</v>
      </c>
      <c r="H219" s="118">
        <v>80</v>
      </c>
      <c r="I219" s="119">
        <v>60</v>
      </c>
      <c r="J219" s="119">
        <v>120</v>
      </c>
      <c r="K219" s="119">
        <v>8</v>
      </c>
      <c r="L219" s="119">
        <v>16</v>
      </c>
      <c r="M219" s="120">
        <v>10</v>
      </c>
      <c r="N219" s="121" t="s">
        <v>213</v>
      </c>
    </row>
    <row r="220" spans="1:14" x14ac:dyDescent="0.2">
      <c r="A220" s="86">
        <v>633</v>
      </c>
      <c r="B220" s="123" t="s">
        <v>333</v>
      </c>
      <c r="C220" s="129">
        <v>110</v>
      </c>
      <c r="D220" s="116">
        <v>4.04</v>
      </c>
      <c r="E220" s="116">
        <v>3.72</v>
      </c>
      <c r="F220" s="117">
        <v>0.372</v>
      </c>
      <c r="G220" s="118">
        <v>60</v>
      </c>
      <c r="H220" s="118">
        <v>80</v>
      </c>
      <c r="I220" s="119">
        <v>60</v>
      </c>
      <c r="J220" s="119">
        <v>120</v>
      </c>
      <c r="K220" s="119">
        <v>8</v>
      </c>
      <c r="L220" s="119">
        <v>16</v>
      </c>
      <c r="M220" s="120">
        <v>10</v>
      </c>
      <c r="N220" s="121" t="s">
        <v>213</v>
      </c>
    </row>
    <row r="221" spans="1:14" x14ac:dyDescent="0.2">
      <c r="A221" s="86">
        <v>636</v>
      </c>
      <c r="B221" s="136" t="s">
        <v>334</v>
      </c>
      <c r="C221" s="115">
        <v>145</v>
      </c>
      <c r="D221" s="116">
        <v>3.6</v>
      </c>
      <c r="E221" s="116">
        <v>3.4</v>
      </c>
      <c r="F221" s="117">
        <v>0.39</v>
      </c>
      <c r="G221" s="118">
        <v>25</v>
      </c>
      <c r="H221" s="118">
        <v>35</v>
      </c>
      <c r="I221" s="119">
        <v>60</v>
      </c>
      <c r="J221" s="119">
        <v>120</v>
      </c>
      <c r="K221" s="119">
        <v>8</v>
      </c>
      <c r="L221" s="119">
        <v>16</v>
      </c>
      <c r="M221" s="120">
        <v>10</v>
      </c>
      <c r="N221" s="121" t="s">
        <v>213</v>
      </c>
    </row>
    <row r="222" spans="1:14" x14ac:dyDescent="0.2">
      <c r="A222" s="86">
        <v>642</v>
      </c>
      <c r="B222" s="123" t="s">
        <v>335</v>
      </c>
      <c r="C222" s="115">
        <v>98</v>
      </c>
      <c r="D222" s="116">
        <v>2.94</v>
      </c>
      <c r="E222" s="116">
        <v>3.92</v>
      </c>
      <c r="F222" s="117">
        <v>0.39200000000000002</v>
      </c>
      <c r="G222" s="118">
        <v>60</v>
      </c>
      <c r="H222" s="118">
        <v>80</v>
      </c>
      <c r="I222" s="119">
        <v>60</v>
      </c>
      <c r="J222" s="119">
        <v>120</v>
      </c>
      <c r="K222" s="119">
        <v>8</v>
      </c>
      <c r="L222" s="119">
        <v>16</v>
      </c>
      <c r="M222" s="120">
        <v>10</v>
      </c>
      <c r="N222" s="121" t="s">
        <v>213</v>
      </c>
    </row>
    <row r="223" spans="1:14" x14ac:dyDescent="0.2">
      <c r="A223" s="86">
        <v>646</v>
      </c>
      <c r="B223" s="123" t="s">
        <v>336</v>
      </c>
      <c r="C223" s="115">
        <v>115</v>
      </c>
      <c r="D223" s="116">
        <v>5.8</v>
      </c>
      <c r="E223" s="116">
        <v>4.5999999999999996</v>
      </c>
      <c r="F223" s="117">
        <v>0.46</v>
      </c>
      <c r="G223" s="118">
        <v>60</v>
      </c>
      <c r="H223" s="118">
        <v>80</v>
      </c>
      <c r="I223" s="119">
        <v>60</v>
      </c>
      <c r="J223" s="119">
        <v>120</v>
      </c>
      <c r="K223" s="119">
        <v>8</v>
      </c>
      <c r="L223" s="119">
        <v>16</v>
      </c>
      <c r="M223" s="120">
        <v>10</v>
      </c>
      <c r="N223" s="121" t="s">
        <v>226</v>
      </c>
    </row>
    <row r="224" spans="1:14" x14ac:dyDescent="0.2">
      <c r="A224" s="86">
        <v>650</v>
      </c>
      <c r="B224" s="123" t="s">
        <v>510</v>
      </c>
      <c r="C224" s="115">
        <v>84</v>
      </c>
      <c r="D224" s="116">
        <v>3.8200000000000003</v>
      </c>
      <c r="E224" s="116">
        <v>3.36</v>
      </c>
      <c r="F224" s="117">
        <v>0.35799999999999998</v>
      </c>
      <c r="G224" s="118">
        <v>60</v>
      </c>
      <c r="H224" s="118">
        <v>80</v>
      </c>
      <c r="I224" s="119">
        <v>60</v>
      </c>
      <c r="J224" s="119">
        <v>120</v>
      </c>
      <c r="K224" s="119">
        <v>8</v>
      </c>
      <c r="L224" s="119">
        <v>16</v>
      </c>
      <c r="M224" s="120">
        <v>10</v>
      </c>
      <c r="N224" s="121" t="s">
        <v>226</v>
      </c>
    </row>
    <row r="225" spans="1:14" x14ac:dyDescent="0.2">
      <c r="A225" s="88">
        <v>654</v>
      </c>
      <c r="B225" s="137" t="s">
        <v>337</v>
      </c>
      <c r="C225" s="131">
        <v>120</v>
      </c>
      <c r="D225" s="138">
        <v>3.6</v>
      </c>
      <c r="E225" s="138">
        <v>3.8</v>
      </c>
      <c r="F225" s="139">
        <v>0.38</v>
      </c>
      <c r="G225" s="134">
        <v>25</v>
      </c>
      <c r="H225" s="134">
        <v>35</v>
      </c>
      <c r="I225" s="119">
        <v>60</v>
      </c>
      <c r="J225" s="119">
        <v>120</v>
      </c>
      <c r="K225" s="119">
        <v>8</v>
      </c>
      <c r="L225" s="119">
        <v>16</v>
      </c>
      <c r="M225" s="120">
        <v>10</v>
      </c>
      <c r="N225" s="135" t="s">
        <v>201</v>
      </c>
    </row>
    <row r="226" spans="1:14" x14ac:dyDescent="0.2">
      <c r="A226" s="88">
        <v>657</v>
      </c>
      <c r="B226" s="137" t="s">
        <v>338</v>
      </c>
      <c r="C226" s="131">
        <v>90</v>
      </c>
      <c r="D226" s="138">
        <v>3.6</v>
      </c>
      <c r="E226" s="138">
        <v>3.6</v>
      </c>
      <c r="F226" s="139">
        <v>0.36</v>
      </c>
      <c r="G226" s="134">
        <v>60</v>
      </c>
      <c r="H226" s="134">
        <v>80</v>
      </c>
      <c r="I226" s="119">
        <v>60</v>
      </c>
      <c r="J226" s="119">
        <v>120</v>
      </c>
      <c r="K226" s="119">
        <v>8</v>
      </c>
      <c r="L226" s="119">
        <v>16</v>
      </c>
      <c r="M226" s="120">
        <v>10</v>
      </c>
      <c r="N226" s="135" t="s">
        <v>201</v>
      </c>
    </row>
    <row r="227" spans="1:14" x14ac:dyDescent="0.2">
      <c r="A227" s="88">
        <v>658</v>
      </c>
      <c r="B227" s="137" t="s">
        <v>339</v>
      </c>
      <c r="C227" s="131">
        <v>100</v>
      </c>
      <c r="D227" s="138">
        <v>4.5</v>
      </c>
      <c r="E227" s="138">
        <v>4</v>
      </c>
      <c r="F227" s="139">
        <v>0.4</v>
      </c>
      <c r="G227" s="134">
        <v>60</v>
      </c>
      <c r="H227" s="134">
        <v>80</v>
      </c>
      <c r="I227" s="119">
        <v>60</v>
      </c>
      <c r="J227" s="119">
        <v>120</v>
      </c>
      <c r="K227" s="119">
        <v>8</v>
      </c>
      <c r="L227" s="119">
        <v>16</v>
      </c>
      <c r="M227" s="120">
        <v>10</v>
      </c>
      <c r="N227" s="135" t="s">
        <v>201</v>
      </c>
    </row>
    <row r="228" spans="1:14" x14ac:dyDescent="0.2">
      <c r="A228" s="88">
        <v>659</v>
      </c>
      <c r="B228" s="137" t="s">
        <v>340</v>
      </c>
      <c r="C228" s="131">
        <v>100</v>
      </c>
      <c r="D228" s="138">
        <v>5</v>
      </c>
      <c r="E228" s="138">
        <v>4</v>
      </c>
      <c r="F228" s="139">
        <v>0.4</v>
      </c>
      <c r="G228" s="134">
        <v>60</v>
      </c>
      <c r="H228" s="134">
        <v>80</v>
      </c>
      <c r="I228" s="119">
        <v>60</v>
      </c>
      <c r="J228" s="119">
        <v>120</v>
      </c>
      <c r="K228" s="119">
        <v>8</v>
      </c>
      <c r="L228" s="119">
        <v>16</v>
      </c>
      <c r="M228" s="120">
        <v>10</v>
      </c>
      <c r="N228" s="135" t="s">
        <v>201</v>
      </c>
    </row>
    <row r="229" spans="1:14" x14ac:dyDescent="0.2">
      <c r="A229" s="88">
        <v>666</v>
      </c>
      <c r="B229" s="137" t="s">
        <v>341</v>
      </c>
      <c r="C229" s="131">
        <v>90</v>
      </c>
      <c r="D229" s="138">
        <v>4.5</v>
      </c>
      <c r="E229" s="138">
        <v>3.6</v>
      </c>
      <c r="F229" s="139">
        <v>0.36</v>
      </c>
      <c r="G229" s="134">
        <v>60</v>
      </c>
      <c r="H229" s="134">
        <v>80</v>
      </c>
      <c r="I229" s="119">
        <v>60</v>
      </c>
      <c r="J229" s="119">
        <v>120</v>
      </c>
      <c r="K229" s="119">
        <v>8</v>
      </c>
      <c r="L229" s="119">
        <v>16</v>
      </c>
      <c r="M229" s="120">
        <v>10</v>
      </c>
      <c r="N229" s="135" t="s">
        <v>201</v>
      </c>
    </row>
    <row r="230" spans="1:14" x14ac:dyDescent="0.2">
      <c r="A230" s="88">
        <v>685</v>
      </c>
      <c r="B230" s="137" t="s">
        <v>342</v>
      </c>
      <c r="C230" s="131">
        <v>76</v>
      </c>
      <c r="D230" s="138">
        <v>2.2999999999999998</v>
      </c>
      <c r="E230" s="138">
        <v>3</v>
      </c>
      <c r="F230" s="139">
        <v>0.3</v>
      </c>
      <c r="G230" s="134">
        <v>60</v>
      </c>
      <c r="H230" s="134">
        <v>80</v>
      </c>
      <c r="I230" s="119">
        <v>60</v>
      </c>
      <c r="J230" s="119">
        <v>120</v>
      </c>
      <c r="K230" s="119">
        <v>8</v>
      </c>
      <c r="L230" s="119">
        <v>16</v>
      </c>
      <c r="M230" s="120">
        <v>10</v>
      </c>
      <c r="N230" s="135" t="s">
        <v>201</v>
      </c>
    </row>
    <row r="231" spans="1:14" x14ac:dyDescent="0.2">
      <c r="A231" s="88">
        <v>687</v>
      </c>
      <c r="B231" s="137" t="s">
        <v>343</v>
      </c>
      <c r="C231" s="131">
        <v>175</v>
      </c>
      <c r="D231" s="138">
        <v>8.8000000000000007</v>
      </c>
      <c r="E231" s="138">
        <v>7</v>
      </c>
      <c r="F231" s="139">
        <v>0.7</v>
      </c>
      <c r="G231" s="134">
        <v>60</v>
      </c>
      <c r="H231" s="134">
        <v>80</v>
      </c>
      <c r="I231" s="119">
        <v>60</v>
      </c>
      <c r="J231" s="119">
        <v>120</v>
      </c>
      <c r="K231" s="119">
        <v>8</v>
      </c>
      <c r="L231" s="119">
        <v>16</v>
      </c>
      <c r="M231" s="120">
        <v>10</v>
      </c>
      <c r="N231" s="135" t="s">
        <v>201</v>
      </c>
    </row>
    <row r="232" spans="1:14" x14ac:dyDescent="0.2">
      <c r="A232" s="88">
        <v>693</v>
      </c>
      <c r="B232" s="137" t="s">
        <v>344</v>
      </c>
      <c r="C232" s="131">
        <v>320</v>
      </c>
      <c r="D232" s="138">
        <v>8</v>
      </c>
      <c r="E232" s="138">
        <v>8</v>
      </c>
      <c r="F232" s="139">
        <v>0.96</v>
      </c>
      <c r="G232" s="134">
        <v>30</v>
      </c>
      <c r="H232" s="134">
        <v>40</v>
      </c>
      <c r="I232" s="119">
        <v>60</v>
      </c>
      <c r="J232" s="119">
        <v>120</v>
      </c>
      <c r="K232" s="119">
        <v>8</v>
      </c>
      <c r="L232" s="119">
        <v>16</v>
      </c>
      <c r="M232" s="120">
        <v>9</v>
      </c>
      <c r="N232" s="135" t="s">
        <v>201</v>
      </c>
    </row>
    <row r="233" spans="1:14" x14ac:dyDescent="0.2">
      <c r="A233" s="88">
        <v>694</v>
      </c>
      <c r="B233" s="137" t="s">
        <v>345</v>
      </c>
      <c r="C233" s="131">
        <v>350</v>
      </c>
      <c r="D233" s="138">
        <v>8.8000000000000007</v>
      </c>
      <c r="E233" s="138">
        <v>8.8000000000000007</v>
      </c>
      <c r="F233" s="139">
        <v>1.05</v>
      </c>
      <c r="G233" s="134">
        <v>30</v>
      </c>
      <c r="H233" s="134">
        <v>40</v>
      </c>
      <c r="I233" s="119">
        <v>60</v>
      </c>
      <c r="J233" s="119">
        <v>120</v>
      </c>
      <c r="K233" s="119">
        <v>8</v>
      </c>
      <c r="L233" s="119">
        <v>16</v>
      </c>
      <c r="M233" s="120">
        <v>9</v>
      </c>
      <c r="N233" s="135" t="s">
        <v>201</v>
      </c>
    </row>
    <row r="234" spans="1:14" x14ac:dyDescent="0.2">
      <c r="A234" s="86">
        <v>700</v>
      </c>
      <c r="B234" s="136" t="s">
        <v>346</v>
      </c>
      <c r="C234" s="115">
        <v>60</v>
      </c>
      <c r="D234" s="123">
        <v>1.8</v>
      </c>
      <c r="E234" s="123">
        <v>1.2</v>
      </c>
      <c r="F234" s="126">
        <v>0.12</v>
      </c>
      <c r="G234" s="118">
        <v>60</v>
      </c>
      <c r="H234" s="118">
        <v>80</v>
      </c>
      <c r="I234" s="119">
        <v>60</v>
      </c>
      <c r="J234" s="119">
        <v>120</v>
      </c>
      <c r="K234" s="119">
        <v>8</v>
      </c>
      <c r="L234" s="119">
        <v>16</v>
      </c>
      <c r="M234" s="120">
        <v>7</v>
      </c>
      <c r="N234" s="121" t="s">
        <v>213</v>
      </c>
    </row>
    <row r="235" spans="1:14" x14ac:dyDescent="0.2">
      <c r="A235" s="86">
        <v>705</v>
      </c>
      <c r="B235" s="123" t="s">
        <v>347</v>
      </c>
      <c r="C235" s="124">
        <v>284</v>
      </c>
      <c r="D235" s="116">
        <v>7.13</v>
      </c>
      <c r="E235" s="116">
        <v>7.13</v>
      </c>
      <c r="F235" s="117">
        <v>0.85599999999999998</v>
      </c>
      <c r="G235" s="118">
        <v>25</v>
      </c>
      <c r="H235" s="118">
        <v>35</v>
      </c>
      <c r="I235" s="119">
        <v>60</v>
      </c>
      <c r="J235" s="119">
        <v>120</v>
      </c>
      <c r="K235" s="119">
        <v>8</v>
      </c>
      <c r="L235" s="119">
        <v>16</v>
      </c>
      <c r="M235" s="120">
        <v>9</v>
      </c>
      <c r="N235" s="121" t="s">
        <v>168</v>
      </c>
    </row>
    <row r="236" spans="1:14" x14ac:dyDescent="0.2">
      <c r="A236" s="86">
        <v>706</v>
      </c>
      <c r="B236" s="123" t="s">
        <v>348</v>
      </c>
      <c r="C236" s="124">
        <v>122.1</v>
      </c>
      <c r="D236" s="116">
        <v>3.7</v>
      </c>
      <c r="E236" s="116">
        <v>4.9000000000000004</v>
      </c>
      <c r="F236" s="117">
        <v>0.49</v>
      </c>
      <c r="G236" s="118">
        <v>25</v>
      </c>
      <c r="H236" s="118">
        <v>35</v>
      </c>
      <c r="I236" s="119">
        <v>60</v>
      </c>
      <c r="J236" s="119">
        <v>120</v>
      </c>
      <c r="K236" s="119">
        <v>8</v>
      </c>
      <c r="L236" s="119">
        <v>16</v>
      </c>
      <c r="M236" s="120">
        <v>10</v>
      </c>
      <c r="N236" s="121" t="s">
        <v>213</v>
      </c>
    </row>
    <row r="237" spans="1:14" x14ac:dyDescent="0.2">
      <c r="A237" s="86">
        <v>708</v>
      </c>
      <c r="B237" s="147" t="s">
        <v>349</v>
      </c>
      <c r="C237" s="124">
        <v>129</v>
      </c>
      <c r="D237" s="116">
        <v>2.6</v>
      </c>
      <c r="E237" s="116">
        <v>2.2999999999999998</v>
      </c>
      <c r="F237" s="117">
        <v>0.24</v>
      </c>
      <c r="G237" s="118">
        <v>20</v>
      </c>
      <c r="H237" s="118">
        <v>30</v>
      </c>
      <c r="I237" s="119">
        <v>60</v>
      </c>
      <c r="J237" s="119">
        <v>120</v>
      </c>
      <c r="K237" s="119">
        <v>8</v>
      </c>
      <c r="L237" s="119">
        <v>16</v>
      </c>
      <c r="M237" s="120">
        <v>4</v>
      </c>
      <c r="N237" s="121" t="s">
        <v>168</v>
      </c>
    </row>
    <row r="238" spans="1:14" x14ac:dyDescent="0.2">
      <c r="A238" s="86">
        <v>711</v>
      </c>
      <c r="B238" s="148" t="s">
        <v>350</v>
      </c>
      <c r="C238" s="124">
        <v>340</v>
      </c>
      <c r="D238" s="116">
        <v>8.5</v>
      </c>
      <c r="E238" s="116">
        <v>10.199999999999999</v>
      </c>
      <c r="F238" s="117">
        <v>1.36</v>
      </c>
      <c r="G238" s="118">
        <v>25</v>
      </c>
      <c r="H238" s="118">
        <v>35</v>
      </c>
      <c r="I238" s="119">
        <v>60</v>
      </c>
      <c r="J238" s="119">
        <v>120</v>
      </c>
      <c r="K238" s="119">
        <v>8</v>
      </c>
      <c r="L238" s="119">
        <v>16</v>
      </c>
      <c r="M238" s="120">
        <v>9</v>
      </c>
      <c r="N238" s="121" t="s">
        <v>186</v>
      </c>
    </row>
    <row r="239" spans="1:14" x14ac:dyDescent="0.2">
      <c r="A239" s="86">
        <v>712</v>
      </c>
      <c r="B239" s="123" t="s">
        <v>351</v>
      </c>
      <c r="C239" s="124">
        <v>90</v>
      </c>
      <c r="D239" s="116">
        <v>2.7</v>
      </c>
      <c r="E239" s="116">
        <v>3.6</v>
      </c>
      <c r="F239" s="117">
        <v>0.36</v>
      </c>
      <c r="G239" s="118">
        <v>25</v>
      </c>
      <c r="H239" s="118">
        <v>35</v>
      </c>
      <c r="I239" s="119">
        <v>60</v>
      </c>
      <c r="J239" s="119">
        <v>120</v>
      </c>
      <c r="K239" s="119">
        <v>8</v>
      </c>
      <c r="L239" s="119">
        <v>16</v>
      </c>
      <c r="M239" s="120">
        <v>7</v>
      </c>
      <c r="N239" s="121" t="s">
        <v>203</v>
      </c>
    </row>
    <row r="240" spans="1:14" x14ac:dyDescent="0.2">
      <c r="A240" s="86">
        <v>713</v>
      </c>
      <c r="B240" s="123" t="s">
        <v>583</v>
      </c>
      <c r="C240" s="124">
        <v>650</v>
      </c>
      <c r="D240" s="146">
        <v>19.5</v>
      </c>
      <c r="E240" s="146">
        <v>17.600000000000001</v>
      </c>
      <c r="F240" s="126">
        <v>1.86</v>
      </c>
      <c r="G240" s="118">
        <v>20</v>
      </c>
      <c r="H240" s="118">
        <v>30</v>
      </c>
      <c r="I240" s="119">
        <v>60</v>
      </c>
      <c r="J240" s="119">
        <v>120</v>
      </c>
      <c r="K240" s="119">
        <v>8</v>
      </c>
      <c r="L240" s="119">
        <v>16</v>
      </c>
      <c r="M240" s="120">
        <v>1</v>
      </c>
      <c r="N240" s="121" t="s">
        <v>203</v>
      </c>
    </row>
    <row r="241" spans="1:14" x14ac:dyDescent="0.2">
      <c r="A241" s="86">
        <v>719</v>
      </c>
      <c r="B241" s="136" t="s">
        <v>352</v>
      </c>
      <c r="C241" s="124">
        <v>1320</v>
      </c>
      <c r="D241" s="123">
        <v>26.4</v>
      </c>
      <c r="E241" s="123">
        <v>33</v>
      </c>
      <c r="F241" s="126">
        <v>2.64</v>
      </c>
      <c r="G241" s="118">
        <v>20</v>
      </c>
      <c r="H241" s="118">
        <v>30</v>
      </c>
      <c r="I241" s="119">
        <v>60</v>
      </c>
      <c r="J241" s="119">
        <v>120</v>
      </c>
      <c r="K241" s="119">
        <v>8</v>
      </c>
      <c r="L241" s="119">
        <v>16</v>
      </c>
      <c r="M241" s="120">
        <v>8</v>
      </c>
      <c r="N241" s="121" t="s">
        <v>186</v>
      </c>
    </row>
    <row r="242" spans="1:14" x14ac:dyDescent="0.2">
      <c r="A242" s="86">
        <v>720</v>
      </c>
      <c r="B242" s="123" t="s">
        <v>353</v>
      </c>
      <c r="C242" s="124">
        <v>100</v>
      </c>
      <c r="D242" s="116">
        <v>3</v>
      </c>
      <c r="E242" s="116">
        <v>4</v>
      </c>
      <c r="F242" s="117">
        <v>0.4</v>
      </c>
      <c r="G242" s="118">
        <v>20</v>
      </c>
      <c r="H242" s="118">
        <v>30</v>
      </c>
      <c r="I242" s="119">
        <v>60</v>
      </c>
      <c r="J242" s="119">
        <v>120</v>
      </c>
      <c r="K242" s="119">
        <v>8</v>
      </c>
      <c r="L242" s="119">
        <v>16</v>
      </c>
      <c r="M242" s="120">
        <v>10</v>
      </c>
      <c r="N242" s="121" t="s">
        <v>168</v>
      </c>
    </row>
    <row r="243" spans="1:14" x14ac:dyDescent="0.2">
      <c r="A243" s="86">
        <v>722</v>
      </c>
      <c r="B243" s="123" t="s">
        <v>354</v>
      </c>
      <c r="C243" s="124">
        <v>89.1</v>
      </c>
      <c r="D243" s="149">
        <v>2.7</v>
      </c>
      <c r="E243" s="149">
        <v>2.2000000000000002</v>
      </c>
      <c r="F243" s="126">
        <v>0.27</v>
      </c>
      <c r="G243" s="118">
        <v>25</v>
      </c>
      <c r="H243" s="118">
        <v>35</v>
      </c>
      <c r="I243" s="119">
        <v>60</v>
      </c>
      <c r="J243" s="119">
        <v>120</v>
      </c>
      <c r="K243" s="119">
        <v>8</v>
      </c>
      <c r="L243" s="119">
        <v>16</v>
      </c>
      <c r="M243" s="120">
        <v>10</v>
      </c>
      <c r="N243" s="121" t="s">
        <v>186</v>
      </c>
    </row>
    <row r="244" spans="1:14" x14ac:dyDescent="0.2">
      <c r="A244" s="88">
        <v>723</v>
      </c>
      <c r="B244" s="137" t="s">
        <v>355</v>
      </c>
      <c r="C244" s="143">
        <v>105</v>
      </c>
      <c r="D244" s="150">
        <v>2.6</v>
      </c>
      <c r="E244" s="150">
        <v>2.6</v>
      </c>
      <c r="F244" s="139">
        <v>0.32</v>
      </c>
      <c r="G244" s="134">
        <v>30</v>
      </c>
      <c r="H244" s="134">
        <v>40</v>
      </c>
      <c r="I244" s="119">
        <v>60</v>
      </c>
      <c r="J244" s="119">
        <v>120</v>
      </c>
      <c r="K244" s="119">
        <v>8</v>
      </c>
      <c r="L244" s="119">
        <v>16</v>
      </c>
      <c r="M244" s="120">
        <v>7</v>
      </c>
      <c r="N244" s="135" t="s">
        <v>201</v>
      </c>
    </row>
    <row r="245" spans="1:14" x14ac:dyDescent="0.2">
      <c r="A245" s="86">
        <v>724</v>
      </c>
      <c r="B245" s="123" t="s">
        <v>356</v>
      </c>
      <c r="C245" s="124">
        <v>205</v>
      </c>
      <c r="D245" s="116">
        <v>5.0999999999999996</v>
      </c>
      <c r="E245" s="116">
        <v>5.0999999999999996</v>
      </c>
      <c r="F245" s="117">
        <v>0.62</v>
      </c>
      <c r="G245" s="118">
        <v>25</v>
      </c>
      <c r="H245" s="118">
        <v>35</v>
      </c>
      <c r="I245" s="119">
        <v>60</v>
      </c>
      <c r="J245" s="119">
        <v>120</v>
      </c>
      <c r="K245" s="119">
        <v>8</v>
      </c>
      <c r="L245" s="119">
        <v>16</v>
      </c>
      <c r="M245" s="120">
        <v>9</v>
      </c>
      <c r="N245" s="121" t="s">
        <v>186</v>
      </c>
    </row>
    <row r="246" spans="1:14" x14ac:dyDescent="0.2">
      <c r="A246" s="89">
        <v>725</v>
      </c>
      <c r="B246" s="123" t="s">
        <v>357</v>
      </c>
      <c r="C246" s="124">
        <v>429</v>
      </c>
      <c r="D246" s="116">
        <v>10.7</v>
      </c>
      <c r="E246" s="116">
        <v>12.9</v>
      </c>
      <c r="F246" s="117">
        <v>1.72</v>
      </c>
      <c r="G246" s="118">
        <v>25</v>
      </c>
      <c r="H246" s="118">
        <v>35</v>
      </c>
      <c r="I246" s="119">
        <v>60</v>
      </c>
      <c r="J246" s="119">
        <v>120</v>
      </c>
      <c r="K246" s="119">
        <v>8</v>
      </c>
      <c r="L246" s="119">
        <v>16</v>
      </c>
      <c r="M246" s="120">
        <v>9</v>
      </c>
      <c r="N246" s="121" t="s">
        <v>186</v>
      </c>
    </row>
    <row r="247" spans="1:14" x14ac:dyDescent="0.2">
      <c r="A247" s="86">
        <v>726</v>
      </c>
      <c r="B247" s="136" t="s">
        <v>358</v>
      </c>
      <c r="C247" s="124">
        <v>750</v>
      </c>
      <c r="D247" s="123">
        <v>7.8</v>
      </c>
      <c r="E247" s="123">
        <v>7.8</v>
      </c>
      <c r="F247" s="126">
        <v>0.79</v>
      </c>
      <c r="G247" s="118">
        <v>20</v>
      </c>
      <c r="H247" s="118">
        <v>30</v>
      </c>
      <c r="I247" s="119">
        <v>60</v>
      </c>
      <c r="J247" s="119">
        <v>120</v>
      </c>
      <c r="K247" s="119">
        <v>8</v>
      </c>
      <c r="L247" s="119">
        <v>16</v>
      </c>
      <c r="M247" s="120">
        <v>7</v>
      </c>
      <c r="N247" s="121" t="s">
        <v>119</v>
      </c>
    </row>
    <row r="248" spans="1:14" x14ac:dyDescent="0.2">
      <c r="A248" s="89">
        <v>728</v>
      </c>
      <c r="B248" s="136" t="s">
        <v>359</v>
      </c>
      <c r="C248" s="124">
        <v>2380</v>
      </c>
      <c r="D248" s="123">
        <v>47.6</v>
      </c>
      <c r="E248" s="123">
        <v>59.5</v>
      </c>
      <c r="F248" s="126">
        <v>4.76</v>
      </c>
      <c r="G248" s="118">
        <v>20</v>
      </c>
      <c r="H248" s="118">
        <v>30</v>
      </c>
      <c r="I248" s="119">
        <v>60</v>
      </c>
      <c r="J248" s="119">
        <v>120</v>
      </c>
      <c r="K248" s="119">
        <v>8</v>
      </c>
      <c r="L248" s="119">
        <v>16</v>
      </c>
      <c r="M248" s="120">
        <v>8</v>
      </c>
      <c r="N248" s="121" t="s">
        <v>186</v>
      </c>
    </row>
    <row r="249" spans="1:14" x14ac:dyDescent="0.2">
      <c r="A249" s="88">
        <v>729</v>
      </c>
      <c r="B249" s="143" t="s">
        <v>360</v>
      </c>
      <c r="C249" s="143">
        <v>95</v>
      </c>
      <c r="D249" s="137">
        <v>2.8</v>
      </c>
      <c r="E249" s="137">
        <v>3.8</v>
      </c>
      <c r="F249" s="139">
        <v>0.38</v>
      </c>
      <c r="G249" s="134">
        <v>20</v>
      </c>
      <c r="H249" s="134">
        <v>30</v>
      </c>
      <c r="I249" s="119">
        <v>60</v>
      </c>
      <c r="J249" s="119">
        <v>120</v>
      </c>
      <c r="K249" s="119">
        <v>8</v>
      </c>
      <c r="L249" s="119">
        <v>16</v>
      </c>
      <c r="M249" s="120">
        <v>7</v>
      </c>
      <c r="N249" s="135" t="s">
        <v>201</v>
      </c>
    </row>
    <row r="250" spans="1:14" x14ac:dyDescent="0.2">
      <c r="A250" s="86">
        <v>731</v>
      </c>
      <c r="B250" s="136" t="s">
        <v>361</v>
      </c>
      <c r="C250" s="124">
        <v>1650</v>
      </c>
      <c r="D250" s="123">
        <v>33</v>
      </c>
      <c r="E250" s="123">
        <v>41.3</v>
      </c>
      <c r="F250" s="126">
        <v>3.3</v>
      </c>
      <c r="G250" s="118">
        <v>20</v>
      </c>
      <c r="H250" s="118">
        <v>30</v>
      </c>
      <c r="I250" s="119">
        <v>60</v>
      </c>
      <c r="J250" s="119">
        <v>120</v>
      </c>
      <c r="K250" s="119">
        <v>8</v>
      </c>
      <c r="L250" s="119">
        <v>16</v>
      </c>
      <c r="M250" s="120">
        <v>8</v>
      </c>
      <c r="N250" s="121" t="s">
        <v>186</v>
      </c>
    </row>
    <row r="251" spans="1:14" x14ac:dyDescent="0.2">
      <c r="A251" s="86">
        <v>733</v>
      </c>
      <c r="B251" s="123" t="s">
        <v>362</v>
      </c>
      <c r="C251" s="124">
        <v>380</v>
      </c>
      <c r="D251" s="116">
        <v>9.5</v>
      </c>
      <c r="E251" s="116">
        <v>11.4</v>
      </c>
      <c r="F251" s="117">
        <v>1.52</v>
      </c>
      <c r="G251" s="151">
        <v>25</v>
      </c>
      <c r="H251" s="151">
        <v>35</v>
      </c>
      <c r="I251" s="119">
        <v>60</v>
      </c>
      <c r="J251" s="119">
        <v>120</v>
      </c>
      <c r="K251" s="119">
        <v>8</v>
      </c>
      <c r="L251" s="119">
        <v>16</v>
      </c>
      <c r="M251" s="120">
        <v>9</v>
      </c>
      <c r="N251" s="121" t="s">
        <v>186</v>
      </c>
    </row>
    <row r="252" spans="1:14" x14ac:dyDescent="0.2">
      <c r="A252" s="88">
        <v>735</v>
      </c>
      <c r="B252" s="137" t="s">
        <v>363</v>
      </c>
      <c r="C252" s="143">
        <v>120</v>
      </c>
      <c r="D252" s="152">
        <v>3.6</v>
      </c>
      <c r="E252" s="152">
        <v>4.8</v>
      </c>
      <c r="F252" s="139">
        <v>0.48</v>
      </c>
      <c r="G252" s="134">
        <v>25</v>
      </c>
      <c r="H252" s="134">
        <v>35</v>
      </c>
      <c r="I252" s="119">
        <v>60</v>
      </c>
      <c r="J252" s="119">
        <v>120</v>
      </c>
      <c r="K252" s="119">
        <v>8</v>
      </c>
      <c r="L252" s="119">
        <v>16</v>
      </c>
      <c r="M252" s="120">
        <v>7</v>
      </c>
      <c r="N252" s="135" t="s">
        <v>201</v>
      </c>
    </row>
    <row r="253" spans="1:14" x14ac:dyDescent="0.2">
      <c r="A253" s="88">
        <v>737</v>
      </c>
      <c r="B253" s="137" t="s">
        <v>364</v>
      </c>
      <c r="C253" s="143">
        <v>122</v>
      </c>
      <c r="D253" s="138">
        <v>3.1</v>
      </c>
      <c r="E253" s="138">
        <v>3.1</v>
      </c>
      <c r="F253" s="139">
        <v>0.37</v>
      </c>
      <c r="G253" s="134">
        <v>25</v>
      </c>
      <c r="H253" s="134">
        <v>35</v>
      </c>
      <c r="I253" s="119">
        <v>60</v>
      </c>
      <c r="J253" s="119">
        <v>120</v>
      </c>
      <c r="K253" s="119">
        <v>8</v>
      </c>
      <c r="L253" s="119">
        <v>16</v>
      </c>
      <c r="M253" s="120">
        <v>9</v>
      </c>
      <c r="N253" s="135" t="s">
        <v>201</v>
      </c>
    </row>
    <row r="254" spans="1:14" x14ac:dyDescent="0.2">
      <c r="A254" s="86">
        <v>739</v>
      </c>
      <c r="B254" s="123" t="s">
        <v>365</v>
      </c>
      <c r="C254" s="124">
        <v>432</v>
      </c>
      <c r="D254" s="125">
        <v>13</v>
      </c>
      <c r="E254" s="125">
        <v>10.9</v>
      </c>
      <c r="F254" s="126">
        <v>1.74</v>
      </c>
      <c r="G254" s="153">
        <v>20</v>
      </c>
      <c r="H254" s="153">
        <v>30</v>
      </c>
      <c r="I254" s="119">
        <v>60</v>
      </c>
      <c r="J254" s="119">
        <v>120</v>
      </c>
      <c r="K254" s="119">
        <v>8</v>
      </c>
      <c r="L254" s="119">
        <v>16</v>
      </c>
      <c r="M254" s="120">
        <v>1</v>
      </c>
      <c r="N254" s="121" t="s">
        <v>203</v>
      </c>
    </row>
    <row r="255" spans="1:14" x14ac:dyDescent="0.2">
      <c r="A255" s="86">
        <v>741</v>
      </c>
      <c r="B255" s="123" t="s">
        <v>366</v>
      </c>
      <c r="C255" s="124">
        <v>72</v>
      </c>
      <c r="D255" s="125">
        <v>2.2000000000000002</v>
      </c>
      <c r="E255" s="125">
        <v>2.9</v>
      </c>
      <c r="F255" s="126">
        <v>0.28999999999999998</v>
      </c>
      <c r="G255" s="118">
        <v>25</v>
      </c>
      <c r="H255" s="118">
        <v>35</v>
      </c>
      <c r="I255" s="119">
        <v>60</v>
      </c>
      <c r="J255" s="119">
        <v>120</v>
      </c>
      <c r="K255" s="119">
        <v>8</v>
      </c>
      <c r="L255" s="119">
        <v>16</v>
      </c>
      <c r="M255" s="120">
        <v>10</v>
      </c>
      <c r="N255" s="121" t="s">
        <v>186</v>
      </c>
    </row>
    <row r="256" spans="1:14" x14ac:dyDescent="0.2">
      <c r="A256" s="86">
        <v>743</v>
      </c>
      <c r="B256" s="136" t="s">
        <v>367</v>
      </c>
      <c r="C256" s="124">
        <v>4136</v>
      </c>
      <c r="D256" s="125">
        <v>82.7</v>
      </c>
      <c r="E256" s="125">
        <v>103.4</v>
      </c>
      <c r="F256" s="126">
        <v>8.27</v>
      </c>
      <c r="G256" s="118">
        <v>20</v>
      </c>
      <c r="H256" s="118">
        <v>30</v>
      </c>
      <c r="I256" s="119">
        <v>60</v>
      </c>
      <c r="J256" s="119">
        <v>120</v>
      </c>
      <c r="K256" s="119">
        <v>8</v>
      </c>
      <c r="L256" s="119">
        <v>16</v>
      </c>
      <c r="M256" s="120">
        <v>8</v>
      </c>
      <c r="N256" s="121" t="s">
        <v>213</v>
      </c>
    </row>
    <row r="257" spans="1:14" x14ac:dyDescent="0.2">
      <c r="A257" s="86">
        <v>744</v>
      </c>
      <c r="B257" s="123" t="s">
        <v>368</v>
      </c>
      <c r="C257" s="124">
        <v>839</v>
      </c>
      <c r="D257" s="125">
        <v>21</v>
      </c>
      <c r="E257" s="125">
        <v>21</v>
      </c>
      <c r="F257" s="126">
        <v>2.52</v>
      </c>
      <c r="G257" s="118">
        <v>25</v>
      </c>
      <c r="H257" s="118">
        <v>35</v>
      </c>
      <c r="I257" s="119">
        <v>60</v>
      </c>
      <c r="J257" s="119">
        <v>120</v>
      </c>
      <c r="K257" s="119">
        <v>8</v>
      </c>
      <c r="L257" s="119">
        <v>16</v>
      </c>
      <c r="M257" s="120">
        <v>9</v>
      </c>
      <c r="N257" s="121" t="s">
        <v>203</v>
      </c>
    </row>
    <row r="258" spans="1:14" x14ac:dyDescent="0.2">
      <c r="A258" s="86">
        <v>745</v>
      </c>
      <c r="B258" s="123" t="s">
        <v>369</v>
      </c>
      <c r="C258" s="124">
        <v>198</v>
      </c>
      <c r="D258" s="125">
        <v>5</v>
      </c>
      <c r="E258" s="125">
        <v>5.9</v>
      </c>
      <c r="F258" s="126">
        <v>0.79</v>
      </c>
      <c r="G258" s="118">
        <v>25</v>
      </c>
      <c r="H258" s="118">
        <v>35</v>
      </c>
      <c r="I258" s="119">
        <v>60</v>
      </c>
      <c r="J258" s="119">
        <v>120</v>
      </c>
      <c r="K258" s="119">
        <v>8</v>
      </c>
      <c r="L258" s="119">
        <v>16</v>
      </c>
      <c r="M258" s="120">
        <v>9</v>
      </c>
      <c r="N258" s="121" t="s">
        <v>186</v>
      </c>
    </row>
    <row r="259" spans="1:14" x14ac:dyDescent="0.2">
      <c r="A259" s="86">
        <v>747</v>
      </c>
      <c r="B259" s="123" t="s">
        <v>370</v>
      </c>
      <c r="C259" s="124">
        <v>120</v>
      </c>
      <c r="D259" s="125">
        <v>3.6</v>
      </c>
      <c r="E259" s="125">
        <v>3</v>
      </c>
      <c r="F259" s="126">
        <v>0.48</v>
      </c>
      <c r="G259" s="118">
        <v>20</v>
      </c>
      <c r="H259" s="118">
        <v>30</v>
      </c>
      <c r="I259" s="119">
        <v>60</v>
      </c>
      <c r="J259" s="119">
        <v>120</v>
      </c>
      <c r="K259" s="119">
        <v>8</v>
      </c>
      <c r="L259" s="119">
        <v>16</v>
      </c>
      <c r="M259" s="120">
        <v>7</v>
      </c>
      <c r="N259" s="121" t="s">
        <v>213</v>
      </c>
    </row>
    <row r="260" spans="1:14" x14ac:dyDescent="0.2">
      <c r="A260" s="86">
        <v>750</v>
      </c>
      <c r="B260" s="136" t="s">
        <v>371</v>
      </c>
      <c r="C260" s="124">
        <v>3845</v>
      </c>
      <c r="D260" s="125">
        <v>77.3</v>
      </c>
      <c r="E260" s="125">
        <v>58.3</v>
      </c>
      <c r="F260" s="126">
        <v>7.81</v>
      </c>
      <c r="G260" s="118">
        <v>10</v>
      </c>
      <c r="H260" s="118">
        <v>15</v>
      </c>
      <c r="I260" s="119">
        <v>60</v>
      </c>
      <c r="J260" s="119">
        <v>120</v>
      </c>
      <c r="K260" s="119">
        <v>8</v>
      </c>
      <c r="L260" s="119">
        <v>16</v>
      </c>
      <c r="M260" s="120">
        <v>6</v>
      </c>
      <c r="N260" s="121" t="s">
        <v>168</v>
      </c>
    </row>
    <row r="261" spans="1:14" x14ac:dyDescent="0.2">
      <c r="A261" s="86">
        <v>760</v>
      </c>
      <c r="B261" s="123" t="s">
        <v>372</v>
      </c>
      <c r="C261" s="124">
        <v>305</v>
      </c>
      <c r="D261" s="125">
        <v>9</v>
      </c>
      <c r="E261" s="125">
        <v>9</v>
      </c>
      <c r="F261" s="126">
        <v>1.2</v>
      </c>
      <c r="G261" s="118">
        <v>25</v>
      </c>
      <c r="H261" s="118">
        <v>35</v>
      </c>
      <c r="I261" s="119">
        <v>60</v>
      </c>
      <c r="J261" s="119">
        <v>120</v>
      </c>
      <c r="K261" s="119">
        <v>8</v>
      </c>
      <c r="L261" s="119">
        <v>16</v>
      </c>
      <c r="M261" s="120">
        <v>7</v>
      </c>
      <c r="N261" s="121" t="s">
        <v>203</v>
      </c>
    </row>
    <row r="262" spans="1:14" x14ac:dyDescent="0.2">
      <c r="A262" s="86">
        <v>761</v>
      </c>
      <c r="B262" s="123" t="s">
        <v>373</v>
      </c>
      <c r="C262" s="124">
        <v>450</v>
      </c>
      <c r="D262" s="125">
        <v>13.5</v>
      </c>
      <c r="E262" s="125">
        <v>13.5</v>
      </c>
      <c r="F262" s="126">
        <v>1.8</v>
      </c>
      <c r="G262" s="118">
        <v>20</v>
      </c>
      <c r="H262" s="118">
        <v>30</v>
      </c>
      <c r="I262" s="119">
        <v>60</v>
      </c>
      <c r="J262" s="119">
        <v>120</v>
      </c>
      <c r="K262" s="119">
        <v>8</v>
      </c>
      <c r="L262" s="119">
        <v>16</v>
      </c>
      <c r="M262" s="120">
        <v>9</v>
      </c>
      <c r="N262" s="121" t="s">
        <v>213</v>
      </c>
    </row>
    <row r="263" spans="1:14" x14ac:dyDescent="0.2">
      <c r="A263" s="86">
        <v>763</v>
      </c>
      <c r="B263" s="121" t="s">
        <v>374</v>
      </c>
      <c r="C263" s="124">
        <v>353</v>
      </c>
      <c r="D263" s="123">
        <v>8.8000000000000007</v>
      </c>
      <c r="E263" s="123">
        <v>10.6</v>
      </c>
      <c r="F263" s="126">
        <v>1.41</v>
      </c>
      <c r="G263" s="151">
        <v>25</v>
      </c>
      <c r="H263" s="151">
        <v>35</v>
      </c>
      <c r="I263" s="119">
        <v>60</v>
      </c>
      <c r="J263" s="119">
        <v>120</v>
      </c>
      <c r="K263" s="119">
        <v>8</v>
      </c>
      <c r="L263" s="119">
        <v>16</v>
      </c>
      <c r="M263" s="120">
        <v>9</v>
      </c>
      <c r="N263" s="121" t="s">
        <v>186</v>
      </c>
    </row>
    <row r="264" spans="1:14" x14ac:dyDescent="0.2">
      <c r="A264" s="88">
        <v>764</v>
      </c>
      <c r="B264" s="137" t="s">
        <v>375</v>
      </c>
      <c r="C264" s="143">
        <v>580</v>
      </c>
      <c r="D264" s="137">
        <v>14.5</v>
      </c>
      <c r="E264" s="137">
        <v>14.5</v>
      </c>
      <c r="F264" s="139">
        <v>1.74</v>
      </c>
      <c r="G264" s="134">
        <v>25</v>
      </c>
      <c r="H264" s="134">
        <v>35</v>
      </c>
      <c r="I264" s="119">
        <v>60</v>
      </c>
      <c r="J264" s="119">
        <v>120</v>
      </c>
      <c r="K264" s="119">
        <v>8</v>
      </c>
      <c r="L264" s="119">
        <v>16</v>
      </c>
      <c r="M264" s="120">
        <v>9</v>
      </c>
      <c r="N264" s="135" t="s">
        <v>201</v>
      </c>
    </row>
    <row r="265" spans="1:14" s="195" customFormat="1" x14ac:dyDescent="0.2">
      <c r="A265" s="234">
        <v>768</v>
      </c>
      <c r="B265" s="194" t="s">
        <v>376</v>
      </c>
      <c r="C265" s="236">
        <v>356</v>
      </c>
      <c r="D265" s="237">
        <v>8.9</v>
      </c>
      <c r="E265" s="237">
        <v>10.7</v>
      </c>
      <c r="F265" s="238">
        <v>1.42</v>
      </c>
      <c r="G265" s="242">
        <v>25</v>
      </c>
      <c r="H265" s="242">
        <v>35</v>
      </c>
      <c r="I265" s="192">
        <v>60</v>
      </c>
      <c r="J265" s="192">
        <v>120</v>
      </c>
      <c r="K265" s="192">
        <v>8</v>
      </c>
      <c r="L265" s="192">
        <v>16</v>
      </c>
      <c r="M265" s="193">
        <v>9</v>
      </c>
      <c r="N265" s="194" t="s">
        <v>213</v>
      </c>
    </row>
    <row r="266" spans="1:14" x14ac:dyDescent="0.2">
      <c r="A266" s="86">
        <v>769</v>
      </c>
      <c r="B266" s="121" t="s">
        <v>377</v>
      </c>
      <c r="C266" s="124">
        <v>300</v>
      </c>
      <c r="D266" s="125">
        <v>7.5</v>
      </c>
      <c r="E266" s="125">
        <v>9</v>
      </c>
      <c r="F266" s="126">
        <v>1.2</v>
      </c>
      <c r="G266" s="118">
        <v>25</v>
      </c>
      <c r="H266" s="118">
        <v>35</v>
      </c>
      <c r="I266" s="119">
        <v>60</v>
      </c>
      <c r="J266" s="119">
        <v>120</v>
      </c>
      <c r="K266" s="119">
        <v>8</v>
      </c>
      <c r="L266" s="119">
        <v>16</v>
      </c>
      <c r="M266" s="120">
        <v>9</v>
      </c>
      <c r="N266" s="121" t="s">
        <v>186</v>
      </c>
    </row>
    <row r="267" spans="1:14" x14ac:dyDescent="0.2">
      <c r="A267" s="86">
        <v>772</v>
      </c>
      <c r="B267" s="123" t="s">
        <v>378</v>
      </c>
      <c r="C267" s="240">
        <v>116</v>
      </c>
      <c r="D267" s="197">
        <v>2.8</v>
      </c>
      <c r="E267" s="197">
        <v>2.8</v>
      </c>
      <c r="F267" s="180">
        <v>0.33</v>
      </c>
      <c r="G267" s="151">
        <v>25</v>
      </c>
      <c r="H267" s="151">
        <v>35</v>
      </c>
      <c r="I267" s="119">
        <v>60</v>
      </c>
      <c r="J267" s="119">
        <v>120</v>
      </c>
      <c r="K267" s="119">
        <v>8</v>
      </c>
      <c r="L267" s="119">
        <v>16</v>
      </c>
      <c r="M267" s="120">
        <v>7</v>
      </c>
      <c r="N267" s="121" t="s">
        <v>168</v>
      </c>
    </row>
    <row r="268" spans="1:14" x14ac:dyDescent="0.2">
      <c r="A268" s="88">
        <v>778</v>
      </c>
      <c r="B268" s="137" t="s">
        <v>379</v>
      </c>
      <c r="C268" s="143">
        <v>68</v>
      </c>
      <c r="D268" s="138">
        <v>2</v>
      </c>
      <c r="E268" s="138">
        <v>2.7</v>
      </c>
      <c r="F268" s="139">
        <v>0.27</v>
      </c>
      <c r="G268" s="134">
        <v>25</v>
      </c>
      <c r="H268" s="134">
        <v>35</v>
      </c>
      <c r="I268" s="119">
        <v>60</v>
      </c>
      <c r="J268" s="119">
        <v>120</v>
      </c>
      <c r="K268" s="119">
        <v>8</v>
      </c>
      <c r="L268" s="119">
        <v>16</v>
      </c>
      <c r="M268" s="120">
        <v>7</v>
      </c>
      <c r="N268" s="135" t="s">
        <v>201</v>
      </c>
    </row>
    <row r="269" spans="1:14" x14ac:dyDescent="0.2">
      <c r="A269" s="86">
        <v>779</v>
      </c>
      <c r="B269" s="123" t="s">
        <v>380</v>
      </c>
      <c r="C269" s="124">
        <v>225</v>
      </c>
      <c r="D269" s="125">
        <v>5.625</v>
      </c>
      <c r="E269" s="125">
        <v>5.625</v>
      </c>
      <c r="F269" s="126">
        <v>0.67500000000000004</v>
      </c>
      <c r="G269" s="153">
        <v>25</v>
      </c>
      <c r="H269" s="153">
        <v>35</v>
      </c>
      <c r="I269" s="119">
        <v>60</v>
      </c>
      <c r="J269" s="119">
        <v>120</v>
      </c>
      <c r="K269" s="119">
        <v>8</v>
      </c>
      <c r="L269" s="119">
        <v>16</v>
      </c>
      <c r="M269" s="120">
        <v>9</v>
      </c>
      <c r="N269" s="121" t="s">
        <v>226</v>
      </c>
    </row>
    <row r="270" spans="1:14" x14ac:dyDescent="0.2">
      <c r="A270" s="86">
        <v>780</v>
      </c>
      <c r="B270" s="123" t="s">
        <v>381</v>
      </c>
      <c r="C270" s="124">
        <v>79.2</v>
      </c>
      <c r="D270" s="125">
        <v>2.4</v>
      </c>
      <c r="E270" s="125">
        <v>2</v>
      </c>
      <c r="F270" s="126">
        <v>0.32</v>
      </c>
      <c r="G270" s="118">
        <v>25</v>
      </c>
      <c r="H270" s="118">
        <v>35</v>
      </c>
      <c r="I270" s="119">
        <v>60</v>
      </c>
      <c r="J270" s="119">
        <v>120</v>
      </c>
      <c r="K270" s="119">
        <v>8</v>
      </c>
      <c r="L270" s="119">
        <v>16</v>
      </c>
      <c r="M270" s="120">
        <v>10</v>
      </c>
      <c r="N270" s="121" t="s">
        <v>203</v>
      </c>
    </row>
    <row r="271" spans="1:14" x14ac:dyDescent="0.2">
      <c r="A271" s="86">
        <v>781</v>
      </c>
      <c r="B271" s="123" t="s">
        <v>382</v>
      </c>
      <c r="C271" s="124">
        <v>120</v>
      </c>
      <c r="D271" s="123">
        <v>3.6</v>
      </c>
      <c r="E271" s="123">
        <v>5.4</v>
      </c>
      <c r="F271" s="126">
        <v>0.48</v>
      </c>
      <c r="G271" s="118">
        <v>20</v>
      </c>
      <c r="H271" s="118">
        <v>30</v>
      </c>
      <c r="I271" s="119">
        <v>60</v>
      </c>
      <c r="J271" s="119">
        <v>120</v>
      </c>
      <c r="K271" s="119">
        <v>8</v>
      </c>
      <c r="L271" s="119">
        <v>16</v>
      </c>
      <c r="M271" s="120">
        <v>1</v>
      </c>
      <c r="N271" s="121" t="s">
        <v>213</v>
      </c>
    </row>
    <row r="272" spans="1:14" x14ac:dyDescent="0.2">
      <c r="A272" s="86">
        <v>783</v>
      </c>
      <c r="B272" s="123" t="s">
        <v>383</v>
      </c>
      <c r="C272" s="124">
        <v>3870</v>
      </c>
      <c r="D272" s="125">
        <v>77.400000000000006</v>
      </c>
      <c r="E272" s="125">
        <v>78.650000000000006</v>
      </c>
      <c r="F272" s="126">
        <v>6.835</v>
      </c>
      <c r="G272" s="118">
        <v>20</v>
      </c>
      <c r="H272" s="118">
        <v>30</v>
      </c>
      <c r="I272" s="119">
        <v>60</v>
      </c>
      <c r="J272" s="119">
        <v>120</v>
      </c>
      <c r="K272" s="119">
        <v>8</v>
      </c>
      <c r="L272" s="119">
        <v>16</v>
      </c>
      <c r="M272" s="120">
        <v>8</v>
      </c>
      <c r="N272" s="121" t="s">
        <v>203</v>
      </c>
    </row>
    <row r="273" spans="1:14" x14ac:dyDescent="0.2">
      <c r="A273" s="86">
        <v>784</v>
      </c>
      <c r="B273" s="123" t="s">
        <v>384</v>
      </c>
      <c r="C273" s="124">
        <v>294</v>
      </c>
      <c r="D273" s="125">
        <v>7.4</v>
      </c>
      <c r="E273" s="125">
        <v>8.8000000000000007</v>
      </c>
      <c r="F273" s="126">
        <v>1.18</v>
      </c>
      <c r="G273" s="118">
        <v>25</v>
      </c>
      <c r="H273" s="118">
        <v>35</v>
      </c>
      <c r="I273" s="119">
        <v>60</v>
      </c>
      <c r="J273" s="119">
        <v>120</v>
      </c>
      <c r="K273" s="119">
        <v>8</v>
      </c>
      <c r="L273" s="119">
        <v>16</v>
      </c>
      <c r="M273" s="120">
        <v>9</v>
      </c>
      <c r="N273" s="121" t="s">
        <v>186</v>
      </c>
    </row>
    <row r="274" spans="1:14" x14ac:dyDescent="0.2">
      <c r="A274" s="86">
        <v>786</v>
      </c>
      <c r="B274" s="148" t="s">
        <v>385</v>
      </c>
      <c r="C274" s="124">
        <v>135</v>
      </c>
      <c r="D274" s="125">
        <v>4.05</v>
      </c>
      <c r="E274" s="125">
        <v>5.4</v>
      </c>
      <c r="F274" s="126">
        <v>0.54</v>
      </c>
      <c r="G274" s="118">
        <v>25</v>
      </c>
      <c r="H274" s="118">
        <v>35</v>
      </c>
      <c r="I274" s="119">
        <v>60</v>
      </c>
      <c r="J274" s="119">
        <v>120</v>
      </c>
      <c r="K274" s="119">
        <v>8</v>
      </c>
      <c r="L274" s="119">
        <v>16</v>
      </c>
      <c r="M274" s="120">
        <v>10</v>
      </c>
      <c r="N274" s="121" t="s">
        <v>186</v>
      </c>
    </row>
    <row r="275" spans="1:14" x14ac:dyDescent="0.2">
      <c r="A275" s="86">
        <v>789</v>
      </c>
      <c r="B275" s="123" t="s">
        <v>386</v>
      </c>
      <c r="C275" s="124">
        <v>75</v>
      </c>
      <c r="D275" s="125">
        <v>2.25</v>
      </c>
      <c r="E275" s="125">
        <v>3</v>
      </c>
      <c r="F275" s="126">
        <v>0.3</v>
      </c>
      <c r="G275" s="118">
        <v>25</v>
      </c>
      <c r="H275" s="118">
        <v>35</v>
      </c>
      <c r="I275" s="119">
        <v>60</v>
      </c>
      <c r="J275" s="119">
        <v>120</v>
      </c>
      <c r="K275" s="119">
        <v>8</v>
      </c>
      <c r="L275" s="119">
        <v>16</v>
      </c>
      <c r="M275" s="120">
        <v>7</v>
      </c>
      <c r="N275" s="121" t="s">
        <v>186</v>
      </c>
    </row>
    <row r="276" spans="1:14" x14ac:dyDescent="0.2">
      <c r="A276" s="86">
        <v>791</v>
      </c>
      <c r="B276" s="123" t="s">
        <v>387</v>
      </c>
      <c r="C276" s="124">
        <v>95.5</v>
      </c>
      <c r="D276" s="125">
        <v>2.8650000000000002</v>
      </c>
      <c r="E276" s="125">
        <v>2.7450000000000001</v>
      </c>
      <c r="F276" s="126">
        <v>0.38200000000000001</v>
      </c>
      <c r="G276" s="118">
        <v>25</v>
      </c>
      <c r="H276" s="118">
        <v>35</v>
      </c>
      <c r="I276" s="119">
        <v>60</v>
      </c>
      <c r="J276" s="119">
        <v>120</v>
      </c>
      <c r="K276" s="119">
        <v>8</v>
      </c>
      <c r="L276" s="119">
        <v>16</v>
      </c>
      <c r="M276" s="120">
        <v>7</v>
      </c>
      <c r="N276" s="121" t="s">
        <v>186</v>
      </c>
    </row>
    <row r="277" spans="1:14" x14ac:dyDescent="0.2">
      <c r="A277" s="86">
        <v>792</v>
      </c>
      <c r="B277" s="123" t="s">
        <v>388</v>
      </c>
      <c r="C277" s="124">
        <v>71</v>
      </c>
      <c r="D277" s="125">
        <v>2.02</v>
      </c>
      <c r="E277" s="125">
        <v>2.56</v>
      </c>
      <c r="F277" s="126">
        <v>0.27100000000000002</v>
      </c>
      <c r="G277" s="118">
        <v>20</v>
      </c>
      <c r="H277" s="118">
        <v>30</v>
      </c>
      <c r="I277" s="119">
        <v>60</v>
      </c>
      <c r="J277" s="119">
        <v>120</v>
      </c>
      <c r="K277" s="119">
        <v>8</v>
      </c>
      <c r="L277" s="119">
        <v>16</v>
      </c>
      <c r="M277" s="120">
        <v>1</v>
      </c>
      <c r="N277" s="121" t="s">
        <v>213</v>
      </c>
    </row>
    <row r="278" spans="1:14" x14ac:dyDescent="0.2">
      <c r="A278" s="86">
        <v>793</v>
      </c>
      <c r="B278" s="123" t="s">
        <v>389</v>
      </c>
      <c r="C278" s="124">
        <v>302</v>
      </c>
      <c r="D278" s="125">
        <v>9.06</v>
      </c>
      <c r="E278" s="125">
        <v>4.4000000000000004</v>
      </c>
      <c r="F278" s="126">
        <v>0.64</v>
      </c>
      <c r="G278" s="118">
        <v>20</v>
      </c>
      <c r="H278" s="118">
        <v>30</v>
      </c>
      <c r="I278" s="119">
        <v>60</v>
      </c>
      <c r="J278" s="119">
        <v>120</v>
      </c>
      <c r="K278" s="119">
        <v>8</v>
      </c>
      <c r="L278" s="119">
        <v>16</v>
      </c>
      <c r="M278" s="120">
        <v>1</v>
      </c>
      <c r="N278" s="121" t="s">
        <v>213</v>
      </c>
    </row>
    <row r="279" spans="1:14" x14ac:dyDescent="0.2">
      <c r="A279" s="86">
        <v>799</v>
      </c>
      <c r="B279" s="123" t="s">
        <v>390</v>
      </c>
      <c r="C279" s="124">
        <v>250</v>
      </c>
      <c r="D279" s="125">
        <v>7.5</v>
      </c>
      <c r="E279" s="125">
        <v>5.45</v>
      </c>
      <c r="F279" s="126">
        <v>0.84</v>
      </c>
      <c r="G279" s="118">
        <v>20</v>
      </c>
      <c r="H279" s="118">
        <v>30</v>
      </c>
      <c r="I279" s="119">
        <v>60</v>
      </c>
      <c r="J279" s="119">
        <v>120</v>
      </c>
      <c r="K279" s="119">
        <v>8</v>
      </c>
      <c r="L279" s="119">
        <v>16</v>
      </c>
      <c r="M279" s="120">
        <v>1</v>
      </c>
      <c r="N279" s="121" t="s">
        <v>168</v>
      </c>
    </row>
    <row r="280" spans="1:14" x14ac:dyDescent="0.2">
      <c r="A280" s="86">
        <v>800</v>
      </c>
      <c r="B280" s="123" t="s">
        <v>391</v>
      </c>
      <c r="C280" s="124">
        <v>990</v>
      </c>
      <c r="D280" s="125">
        <v>19.8</v>
      </c>
      <c r="E280" s="125">
        <v>24.8</v>
      </c>
      <c r="F280" s="126">
        <v>1.98</v>
      </c>
      <c r="G280" s="118">
        <v>20</v>
      </c>
      <c r="H280" s="118">
        <v>30</v>
      </c>
      <c r="I280" s="119">
        <v>60</v>
      </c>
      <c r="J280" s="119">
        <v>120</v>
      </c>
      <c r="K280" s="119">
        <v>8</v>
      </c>
      <c r="L280" s="119">
        <v>16</v>
      </c>
      <c r="M280" s="120">
        <v>8</v>
      </c>
      <c r="N280" s="121" t="s">
        <v>203</v>
      </c>
    </row>
    <row r="281" spans="1:14" x14ac:dyDescent="0.2">
      <c r="A281" s="86">
        <v>801</v>
      </c>
      <c r="B281" s="123" t="s">
        <v>392</v>
      </c>
      <c r="C281" s="124">
        <v>165</v>
      </c>
      <c r="D281" s="125">
        <v>5</v>
      </c>
      <c r="E281" s="125">
        <v>4.0999999999999996</v>
      </c>
      <c r="F281" s="126">
        <v>0.5</v>
      </c>
      <c r="G281" s="118">
        <v>25</v>
      </c>
      <c r="H281" s="118">
        <v>35</v>
      </c>
      <c r="I281" s="119">
        <v>60</v>
      </c>
      <c r="J281" s="119">
        <v>120</v>
      </c>
      <c r="K281" s="119">
        <v>8</v>
      </c>
      <c r="L281" s="119">
        <v>16</v>
      </c>
      <c r="M281" s="120">
        <v>10</v>
      </c>
      <c r="N281" s="121" t="s">
        <v>203</v>
      </c>
    </row>
    <row r="282" spans="1:14" s="195" customFormat="1" x14ac:dyDescent="0.2">
      <c r="A282" s="234">
        <v>802</v>
      </c>
      <c r="B282" s="235" t="s">
        <v>393</v>
      </c>
      <c r="C282" s="236">
        <v>122.1</v>
      </c>
      <c r="D282" s="237">
        <v>3.7</v>
      </c>
      <c r="E282" s="237">
        <v>3.1</v>
      </c>
      <c r="F282" s="238">
        <v>0.49</v>
      </c>
      <c r="G282" s="239">
        <v>25</v>
      </c>
      <c r="H282" s="239">
        <v>35</v>
      </c>
      <c r="I282" s="192">
        <v>60</v>
      </c>
      <c r="J282" s="192">
        <v>120</v>
      </c>
      <c r="K282" s="192">
        <v>8</v>
      </c>
      <c r="L282" s="192">
        <v>16</v>
      </c>
      <c r="M282" s="193">
        <v>10</v>
      </c>
      <c r="N282" s="194" t="s">
        <v>186</v>
      </c>
    </row>
    <row r="283" spans="1:14" x14ac:dyDescent="0.2">
      <c r="A283" s="88">
        <v>804</v>
      </c>
      <c r="B283" s="137" t="s">
        <v>394</v>
      </c>
      <c r="C283" s="143">
        <v>95</v>
      </c>
      <c r="D283" s="138">
        <v>2.9</v>
      </c>
      <c r="E283" s="138">
        <v>2.4</v>
      </c>
      <c r="F283" s="139">
        <v>0.38</v>
      </c>
      <c r="G283" s="134">
        <v>30</v>
      </c>
      <c r="H283" s="134">
        <v>40</v>
      </c>
      <c r="I283" s="119">
        <v>60</v>
      </c>
      <c r="J283" s="119">
        <v>120</v>
      </c>
      <c r="K283" s="119">
        <v>8</v>
      </c>
      <c r="L283" s="119">
        <v>16</v>
      </c>
      <c r="M283" s="120">
        <v>7</v>
      </c>
      <c r="N283" s="135" t="s">
        <v>201</v>
      </c>
    </row>
    <row r="284" spans="1:14" x14ac:dyDescent="0.2">
      <c r="A284" s="86">
        <v>805</v>
      </c>
      <c r="B284" s="123" t="s">
        <v>395</v>
      </c>
      <c r="C284" s="124">
        <v>245</v>
      </c>
      <c r="D284" s="125">
        <v>6.7</v>
      </c>
      <c r="E284" s="125">
        <v>6.1</v>
      </c>
      <c r="F284" s="126">
        <v>0.86</v>
      </c>
      <c r="G284" s="153">
        <v>20</v>
      </c>
      <c r="H284" s="153">
        <v>30</v>
      </c>
      <c r="I284" s="119">
        <v>60</v>
      </c>
      <c r="J284" s="119">
        <v>120</v>
      </c>
      <c r="K284" s="119">
        <v>8</v>
      </c>
      <c r="L284" s="119">
        <v>16</v>
      </c>
      <c r="M284" s="120">
        <v>7</v>
      </c>
      <c r="N284" s="121" t="s">
        <v>186</v>
      </c>
    </row>
    <row r="285" spans="1:14" x14ac:dyDescent="0.2">
      <c r="A285" s="86">
        <v>808</v>
      </c>
      <c r="B285" s="123" t="s">
        <v>397</v>
      </c>
      <c r="C285" s="124">
        <v>5100</v>
      </c>
      <c r="D285" s="125">
        <v>102</v>
      </c>
      <c r="E285" s="125">
        <v>102</v>
      </c>
      <c r="F285" s="126">
        <v>8.93</v>
      </c>
      <c r="G285" s="118">
        <v>20</v>
      </c>
      <c r="H285" s="118">
        <v>30</v>
      </c>
      <c r="I285" s="119">
        <v>60</v>
      </c>
      <c r="J285" s="119">
        <v>120</v>
      </c>
      <c r="K285" s="119">
        <v>8</v>
      </c>
      <c r="L285" s="119">
        <v>16</v>
      </c>
      <c r="M285" s="120">
        <v>8</v>
      </c>
      <c r="N285" s="121" t="s">
        <v>203</v>
      </c>
    </row>
    <row r="286" spans="1:14" x14ac:dyDescent="0.2">
      <c r="A286" s="86">
        <v>810</v>
      </c>
      <c r="B286" s="123" t="s">
        <v>398</v>
      </c>
      <c r="C286" s="124">
        <v>294</v>
      </c>
      <c r="D286" s="125">
        <v>8.8000000000000007</v>
      </c>
      <c r="E286" s="125">
        <v>8.8000000000000007</v>
      </c>
      <c r="F286" s="126">
        <v>1.18</v>
      </c>
      <c r="G286" s="151">
        <v>25</v>
      </c>
      <c r="H286" s="151">
        <v>35</v>
      </c>
      <c r="I286" s="119">
        <v>60</v>
      </c>
      <c r="J286" s="119">
        <v>120</v>
      </c>
      <c r="K286" s="119">
        <v>8</v>
      </c>
      <c r="L286" s="119">
        <v>16</v>
      </c>
      <c r="M286" s="120">
        <v>9</v>
      </c>
      <c r="N286" s="121" t="s">
        <v>186</v>
      </c>
    </row>
    <row r="287" spans="1:14" x14ac:dyDescent="0.2">
      <c r="A287" s="88">
        <v>811</v>
      </c>
      <c r="B287" s="137" t="s">
        <v>399</v>
      </c>
      <c r="C287" s="143">
        <v>992</v>
      </c>
      <c r="D287" s="138">
        <v>24.8</v>
      </c>
      <c r="E287" s="138">
        <v>24.8</v>
      </c>
      <c r="F287" s="139">
        <v>2.98</v>
      </c>
      <c r="G287" s="134">
        <v>25</v>
      </c>
      <c r="H287" s="134">
        <v>35</v>
      </c>
      <c r="I287" s="119">
        <v>60</v>
      </c>
      <c r="J287" s="119">
        <v>120</v>
      </c>
      <c r="K287" s="119">
        <v>8</v>
      </c>
      <c r="L287" s="119">
        <v>16</v>
      </c>
      <c r="M287" s="120">
        <v>9</v>
      </c>
      <c r="N287" s="135" t="s">
        <v>201</v>
      </c>
    </row>
    <row r="288" spans="1:14" x14ac:dyDescent="0.2">
      <c r="A288" s="86">
        <v>812</v>
      </c>
      <c r="B288" s="123" t="s">
        <v>400</v>
      </c>
      <c r="C288" s="154">
        <v>490</v>
      </c>
      <c r="D288" s="125">
        <v>13.7</v>
      </c>
      <c r="E288" s="125">
        <v>6.6</v>
      </c>
      <c r="F288" s="126">
        <v>0.97</v>
      </c>
      <c r="G288" s="153">
        <v>20</v>
      </c>
      <c r="H288" s="153">
        <v>30</v>
      </c>
      <c r="I288" s="119">
        <v>60</v>
      </c>
      <c r="J288" s="119">
        <v>120</v>
      </c>
      <c r="K288" s="119">
        <v>8</v>
      </c>
      <c r="L288" s="119">
        <v>16</v>
      </c>
      <c r="M288" s="120">
        <v>1</v>
      </c>
      <c r="N288" s="121" t="s">
        <v>186</v>
      </c>
    </row>
    <row r="289" spans="1:14" x14ac:dyDescent="0.2">
      <c r="A289" s="86">
        <v>814</v>
      </c>
      <c r="B289" s="123" t="s">
        <v>401</v>
      </c>
      <c r="C289" s="115">
        <v>521</v>
      </c>
      <c r="D289" s="125">
        <v>15.08</v>
      </c>
      <c r="E289" s="125">
        <v>10.934999999999999</v>
      </c>
      <c r="F289" s="126">
        <v>1.556</v>
      </c>
      <c r="G289" s="118">
        <v>20</v>
      </c>
      <c r="H289" s="118">
        <v>30</v>
      </c>
      <c r="I289" s="119">
        <v>60</v>
      </c>
      <c r="J289" s="119">
        <v>120</v>
      </c>
      <c r="K289" s="119">
        <v>8</v>
      </c>
      <c r="L289" s="119">
        <v>16</v>
      </c>
      <c r="M289" s="120">
        <v>7</v>
      </c>
      <c r="N289" s="121" t="s">
        <v>203</v>
      </c>
    </row>
    <row r="290" spans="1:14" x14ac:dyDescent="0.2">
      <c r="A290" s="86">
        <v>815</v>
      </c>
      <c r="B290" s="123" t="s">
        <v>402</v>
      </c>
      <c r="C290" s="124">
        <v>216.1</v>
      </c>
      <c r="D290" s="197">
        <v>6.6</v>
      </c>
      <c r="E290" s="197">
        <v>5.2</v>
      </c>
      <c r="F290" s="180">
        <v>0.97</v>
      </c>
      <c r="G290" s="151">
        <v>20</v>
      </c>
      <c r="H290" s="151">
        <v>30</v>
      </c>
      <c r="I290" s="119">
        <v>60</v>
      </c>
      <c r="J290" s="119">
        <v>120</v>
      </c>
      <c r="K290" s="119">
        <v>8</v>
      </c>
      <c r="L290" s="119">
        <v>16</v>
      </c>
      <c r="M290" s="120">
        <v>7</v>
      </c>
      <c r="N290" s="121" t="s">
        <v>168</v>
      </c>
    </row>
    <row r="291" spans="1:14" x14ac:dyDescent="0.2">
      <c r="A291" s="88">
        <v>816</v>
      </c>
      <c r="B291" s="137" t="s">
        <v>403</v>
      </c>
      <c r="C291" s="143">
        <v>160</v>
      </c>
      <c r="D291" s="138">
        <v>4</v>
      </c>
      <c r="E291" s="138">
        <v>4</v>
      </c>
      <c r="F291" s="139">
        <v>0.48</v>
      </c>
      <c r="G291" s="134">
        <v>25</v>
      </c>
      <c r="H291" s="134">
        <v>35</v>
      </c>
      <c r="I291" s="119">
        <v>60</v>
      </c>
      <c r="J291" s="119">
        <v>120</v>
      </c>
      <c r="K291" s="119">
        <v>8</v>
      </c>
      <c r="L291" s="119">
        <v>16</v>
      </c>
      <c r="M291" s="120">
        <v>9</v>
      </c>
      <c r="N291" s="135" t="s">
        <v>201</v>
      </c>
    </row>
    <row r="292" spans="1:14" x14ac:dyDescent="0.2">
      <c r="A292" s="86">
        <v>817</v>
      </c>
      <c r="B292" s="123" t="s">
        <v>404</v>
      </c>
      <c r="C292" s="124">
        <v>104</v>
      </c>
      <c r="D292" s="125">
        <v>2.6</v>
      </c>
      <c r="E292" s="125">
        <v>2.6</v>
      </c>
      <c r="F292" s="126">
        <v>0.31</v>
      </c>
      <c r="G292" s="153">
        <v>25</v>
      </c>
      <c r="H292" s="153">
        <v>35</v>
      </c>
      <c r="I292" s="119">
        <v>60</v>
      </c>
      <c r="J292" s="119">
        <v>120</v>
      </c>
      <c r="K292" s="119">
        <v>8</v>
      </c>
      <c r="L292" s="119">
        <v>16</v>
      </c>
      <c r="M292" s="120">
        <v>9</v>
      </c>
      <c r="N292" s="121" t="s">
        <v>203</v>
      </c>
    </row>
    <row r="293" spans="1:14" x14ac:dyDescent="0.2">
      <c r="A293" s="86">
        <v>818</v>
      </c>
      <c r="B293" s="123" t="s">
        <v>405</v>
      </c>
      <c r="C293" s="124">
        <v>860</v>
      </c>
      <c r="D293" s="125">
        <v>17.2</v>
      </c>
      <c r="E293" s="125">
        <v>21.5</v>
      </c>
      <c r="F293" s="126">
        <v>1.72</v>
      </c>
      <c r="G293" s="151">
        <v>20</v>
      </c>
      <c r="H293" s="151">
        <v>30</v>
      </c>
      <c r="I293" s="119">
        <v>60</v>
      </c>
      <c r="J293" s="119">
        <v>120</v>
      </c>
      <c r="K293" s="119">
        <v>8</v>
      </c>
      <c r="L293" s="119">
        <v>16</v>
      </c>
      <c r="M293" s="120">
        <v>8</v>
      </c>
      <c r="N293" s="121" t="s">
        <v>186</v>
      </c>
    </row>
    <row r="294" spans="1:14" x14ac:dyDescent="0.2">
      <c r="A294" s="88">
        <v>823</v>
      </c>
      <c r="B294" s="137" t="s">
        <v>406</v>
      </c>
      <c r="C294" s="143">
        <v>120</v>
      </c>
      <c r="D294" s="138">
        <v>3</v>
      </c>
      <c r="E294" s="138">
        <v>3</v>
      </c>
      <c r="F294" s="139">
        <v>0.36</v>
      </c>
      <c r="G294" s="134">
        <v>25</v>
      </c>
      <c r="H294" s="134">
        <v>35</v>
      </c>
      <c r="I294" s="119">
        <v>60</v>
      </c>
      <c r="J294" s="119">
        <v>120</v>
      </c>
      <c r="K294" s="119">
        <v>8</v>
      </c>
      <c r="L294" s="119">
        <v>16</v>
      </c>
      <c r="M294" s="120">
        <v>7</v>
      </c>
      <c r="N294" s="135" t="s">
        <v>201</v>
      </c>
    </row>
    <row r="295" spans="1:14" x14ac:dyDescent="0.2">
      <c r="A295" s="86">
        <v>827</v>
      </c>
      <c r="B295" s="123" t="s">
        <v>407</v>
      </c>
      <c r="C295" s="124">
        <v>94.5</v>
      </c>
      <c r="D295" s="125">
        <v>2.4</v>
      </c>
      <c r="E295" s="125">
        <v>1.5</v>
      </c>
      <c r="F295" s="126">
        <v>0.18</v>
      </c>
      <c r="G295" s="155">
        <v>25</v>
      </c>
      <c r="H295" s="155">
        <v>35</v>
      </c>
      <c r="I295" s="119">
        <v>60</v>
      </c>
      <c r="J295" s="119">
        <v>120</v>
      </c>
      <c r="K295" s="119">
        <v>8</v>
      </c>
      <c r="L295" s="119">
        <v>16</v>
      </c>
      <c r="M295" s="120">
        <v>10</v>
      </c>
      <c r="N295" s="121" t="s">
        <v>203</v>
      </c>
    </row>
    <row r="296" spans="1:14" x14ac:dyDescent="0.2">
      <c r="A296" s="88">
        <v>829</v>
      </c>
      <c r="B296" s="137" t="s">
        <v>408</v>
      </c>
      <c r="C296" s="143">
        <v>310</v>
      </c>
      <c r="D296" s="138">
        <v>7.8</v>
      </c>
      <c r="E296" s="138">
        <v>7.8</v>
      </c>
      <c r="F296" s="139">
        <v>0.93</v>
      </c>
      <c r="G296" s="134">
        <v>25</v>
      </c>
      <c r="H296" s="134">
        <v>35</v>
      </c>
      <c r="I296" s="119">
        <v>60</v>
      </c>
      <c r="J296" s="119">
        <v>120</v>
      </c>
      <c r="K296" s="119">
        <v>8</v>
      </c>
      <c r="L296" s="119">
        <v>16</v>
      </c>
      <c r="M296" s="120">
        <v>7</v>
      </c>
      <c r="N296" s="135" t="s">
        <v>201</v>
      </c>
    </row>
    <row r="297" spans="1:14" x14ac:dyDescent="0.2">
      <c r="A297" s="86">
        <v>831</v>
      </c>
      <c r="B297" s="123" t="s">
        <v>409</v>
      </c>
      <c r="C297" s="124">
        <v>248</v>
      </c>
      <c r="D297" s="156">
        <v>6.2</v>
      </c>
      <c r="E297" s="148">
        <v>7.4</v>
      </c>
      <c r="F297" s="148">
        <v>0.99</v>
      </c>
      <c r="G297" s="155">
        <v>25</v>
      </c>
      <c r="H297" s="155">
        <v>35</v>
      </c>
      <c r="I297" s="119">
        <v>60</v>
      </c>
      <c r="J297" s="119">
        <v>120</v>
      </c>
      <c r="K297" s="119">
        <v>8</v>
      </c>
      <c r="L297" s="119">
        <v>16</v>
      </c>
      <c r="M297" s="120">
        <v>9</v>
      </c>
      <c r="N297" s="121" t="s">
        <v>186</v>
      </c>
    </row>
    <row r="298" spans="1:14" x14ac:dyDescent="0.2">
      <c r="A298" s="86">
        <v>832</v>
      </c>
      <c r="B298" s="123" t="s">
        <v>410</v>
      </c>
      <c r="C298" s="124">
        <v>802</v>
      </c>
      <c r="D298" s="125">
        <v>20.100000000000001</v>
      </c>
      <c r="E298" s="125">
        <v>24.1</v>
      </c>
      <c r="F298" s="126">
        <v>3.21</v>
      </c>
      <c r="G298" s="118">
        <v>25</v>
      </c>
      <c r="H298" s="118">
        <v>35</v>
      </c>
      <c r="I298" s="119">
        <v>60</v>
      </c>
      <c r="J298" s="119">
        <v>120</v>
      </c>
      <c r="K298" s="119">
        <v>8</v>
      </c>
      <c r="L298" s="119">
        <v>16</v>
      </c>
      <c r="M298" s="120">
        <v>9</v>
      </c>
      <c r="N298" s="121" t="s">
        <v>203</v>
      </c>
    </row>
    <row r="299" spans="1:14" x14ac:dyDescent="0.2">
      <c r="A299" s="86">
        <v>833</v>
      </c>
      <c r="B299" s="123" t="s">
        <v>411</v>
      </c>
      <c r="C299" s="124">
        <v>1277</v>
      </c>
      <c r="D299" s="125">
        <v>31.925000000000001</v>
      </c>
      <c r="E299" s="125">
        <v>26.675000000000001</v>
      </c>
      <c r="F299" s="126">
        <v>4.0579999999999998</v>
      </c>
      <c r="G299" s="118">
        <v>25</v>
      </c>
      <c r="H299" s="118">
        <v>35</v>
      </c>
      <c r="I299" s="119">
        <v>60</v>
      </c>
      <c r="J299" s="119">
        <v>120</v>
      </c>
      <c r="K299" s="119">
        <v>8</v>
      </c>
      <c r="L299" s="119">
        <v>16</v>
      </c>
      <c r="M299" s="120">
        <v>9</v>
      </c>
      <c r="N299" s="121" t="s">
        <v>186</v>
      </c>
    </row>
    <row r="300" spans="1:14" x14ac:dyDescent="0.2">
      <c r="A300" s="86">
        <v>834</v>
      </c>
      <c r="B300" s="123" t="s">
        <v>412</v>
      </c>
      <c r="C300" s="124">
        <v>578</v>
      </c>
      <c r="D300" s="125">
        <v>14.5</v>
      </c>
      <c r="E300" s="125">
        <v>14.5</v>
      </c>
      <c r="F300" s="126">
        <v>2.31</v>
      </c>
      <c r="G300" s="118">
        <v>25</v>
      </c>
      <c r="H300" s="118">
        <v>35</v>
      </c>
      <c r="I300" s="119">
        <v>60</v>
      </c>
      <c r="J300" s="119">
        <v>120</v>
      </c>
      <c r="K300" s="119">
        <v>8</v>
      </c>
      <c r="L300" s="119">
        <v>16</v>
      </c>
      <c r="M300" s="120">
        <v>9</v>
      </c>
      <c r="N300" s="121" t="s">
        <v>213</v>
      </c>
    </row>
    <row r="301" spans="1:14" x14ac:dyDescent="0.2">
      <c r="A301" s="86">
        <v>838</v>
      </c>
      <c r="B301" s="123" t="s">
        <v>413</v>
      </c>
      <c r="C301" s="124">
        <v>1192</v>
      </c>
      <c r="D301" s="125">
        <v>23.8</v>
      </c>
      <c r="E301" s="125">
        <v>29.8</v>
      </c>
      <c r="F301" s="126">
        <v>2.38</v>
      </c>
      <c r="G301" s="151">
        <v>20</v>
      </c>
      <c r="H301" s="151">
        <v>30</v>
      </c>
      <c r="I301" s="119">
        <v>60</v>
      </c>
      <c r="J301" s="119">
        <v>120</v>
      </c>
      <c r="K301" s="119">
        <v>8</v>
      </c>
      <c r="L301" s="119">
        <v>16</v>
      </c>
      <c r="M301" s="120">
        <v>8</v>
      </c>
      <c r="N301" s="121" t="s">
        <v>186</v>
      </c>
    </row>
    <row r="302" spans="1:14" x14ac:dyDescent="0.2">
      <c r="A302" s="88">
        <v>839</v>
      </c>
      <c r="B302" s="137" t="s">
        <v>414</v>
      </c>
      <c r="C302" s="143">
        <v>480</v>
      </c>
      <c r="D302" s="138">
        <v>12</v>
      </c>
      <c r="E302" s="138">
        <v>12</v>
      </c>
      <c r="F302" s="139">
        <v>1.44</v>
      </c>
      <c r="G302" s="134">
        <v>25</v>
      </c>
      <c r="H302" s="134">
        <v>35</v>
      </c>
      <c r="I302" s="119">
        <v>60</v>
      </c>
      <c r="J302" s="119">
        <v>120</v>
      </c>
      <c r="K302" s="119">
        <v>8</v>
      </c>
      <c r="L302" s="119">
        <v>16</v>
      </c>
      <c r="M302" s="120">
        <v>7</v>
      </c>
      <c r="N302" s="135" t="s">
        <v>201</v>
      </c>
    </row>
    <row r="303" spans="1:14" x14ac:dyDescent="0.2">
      <c r="A303" s="86">
        <v>840</v>
      </c>
      <c r="B303" s="123" t="s">
        <v>415</v>
      </c>
      <c r="C303" s="124">
        <v>7600</v>
      </c>
      <c r="D303" s="125">
        <v>152</v>
      </c>
      <c r="E303" s="125">
        <v>188</v>
      </c>
      <c r="F303" s="126">
        <v>15.1</v>
      </c>
      <c r="G303" s="153">
        <v>20</v>
      </c>
      <c r="H303" s="153">
        <v>30</v>
      </c>
      <c r="I303" s="119">
        <v>60</v>
      </c>
      <c r="J303" s="119">
        <v>120</v>
      </c>
      <c r="K303" s="119">
        <v>8</v>
      </c>
      <c r="L303" s="119">
        <v>16</v>
      </c>
      <c r="M303" s="120">
        <v>8</v>
      </c>
      <c r="N303" s="121" t="s">
        <v>213</v>
      </c>
    </row>
    <row r="304" spans="1:14" x14ac:dyDescent="0.2">
      <c r="A304" s="86">
        <v>841</v>
      </c>
      <c r="B304" s="123" t="s">
        <v>416</v>
      </c>
      <c r="C304" s="124">
        <v>535</v>
      </c>
      <c r="D304" s="125">
        <v>13.4</v>
      </c>
      <c r="E304" s="125">
        <v>13.4</v>
      </c>
      <c r="F304" s="126">
        <v>2.14</v>
      </c>
      <c r="G304" s="118">
        <v>25</v>
      </c>
      <c r="H304" s="118">
        <v>35</v>
      </c>
      <c r="I304" s="119">
        <v>60</v>
      </c>
      <c r="J304" s="119">
        <v>120</v>
      </c>
      <c r="K304" s="119">
        <v>8</v>
      </c>
      <c r="L304" s="119">
        <v>16</v>
      </c>
      <c r="M304" s="120">
        <v>9</v>
      </c>
      <c r="N304" s="121" t="s">
        <v>186</v>
      </c>
    </row>
    <row r="305" spans="1:14" x14ac:dyDescent="0.2">
      <c r="A305" s="86">
        <v>844</v>
      </c>
      <c r="B305" s="123" t="s">
        <v>417</v>
      </c>
      <c r="C305" s="124">
        <v>80</v>
      </c>
      <c r="D305" s="125">
        <v>2.4</v>
      </c>
      <c r="E305" s="125">
        <v>3.2</v>
      </c>
      <c r="F305" s="126">
        <v>0.32</v>
      </c>
      <c r="G305" s="118">
        <v>20</v>
      </c>
      <c r="H305" s="118">
        <v>30</v>
      </c>
      <c r="I305" s="119">
        <v>60</v>
      </c>
      <c r="J305" s="119">
        <v>120</v>
      </c>
      <c r="K305" s="119">
        <v>8</v>
      </c>
      <c r="L305" s="119">
        <v>16</v>
      </c>
      <c r="M305" s="120">
        <v>7</v>
      </c>
      <c r="N305" s="121" t="s">
        <v>168</v>
      </c>
    </row>
    <row r="306" spans="1:14" x14ac:dyDescent="0.2">
      <c r="A306" s="86">
        <v>847</v>
      </c>
      <c r="B306" s="123" t="s">
        <v>418</v>
      </c>
      <c r="C306" s="124">
        <v>360</v>
      </c>
      <c r="D306" s="125">
        <v>6</v>
      </c>
      <c r="E306" s="125">
        <v>5.4</v>
      </c>
      <c r="F306" s="126">
        <v>0.6</v>
      </c>
      <c r="G306" s="118">
        <v>20</v>
      </c>
      <c r="H306" s="118">
        <v>30</v>
      </c>
      <c r="I306" s="119">
        <v>60</v>
      </c>
      <c r="J306" s="119">
        <v>120</v>
      </c>
      <c r="K306" s="119">
        <v>8</v>
      </c>
      <c r="L306" s="119">
        <v>16</v>
      </c>
      <c r="M306" s="120" t="s">
        <v>540</v>
      </c>
      <c r="N306" s="121" t="s">
        <v>168</v>
      </c>
    </row>
    <row r="307" spans="1:14" x14ac:dyDescent="0.2">
      <c r="A307" s="86">
        <v>848</v>
      </c>
      <c r="B307" s="123" t="s">
        <v>419</v>
      </c>
      <c r="C307" s="124">
        <v>2900</v>
      </c>
      <c r="D307" s="125">
        <v>40.099999999999994</v>
      </c>
      <c r="E307" s="125">
        <v>45.5</v>
      </c>
      <c r="F307" s="126">
        <v>5.29</v>
      </c>
      <c r="G307" s="118">
        <v>10</v>
      </c>
      <c r="H307" s="118">
        <v>15</v>
      </c>
      <c r="I307" s="119">
        <v>60</v>
      </c>
      <c r="J307" s="119">
        <v>120</v>
      </c>
      <c r="K307" s="119">
        <v>8</v>
      </c>
      <c r="L307" s="119">
        <v>16</v>
      </c>
      <c r="M307" s="120" t="s">
        <v>540</v>
      </c>
      <c r="N307" s="121" t="s">
        <v>168</v>
      </c>
    </row>
    <row r="308" spans="1:14" x14ac:dyDescent="0.2">
      <c r="A308" s="86">
        <v>849</v>
      </c>
      <c r="B308" s="123" t="s">
        <v>420</v>
      </c>
      <c r="C308" s="124">
        <v>538</v>
      </c>
      <c r="D308" s="125">
        <v>13.5</v>
      </c>
      <c r="E308" s="125">
        <v>16.100000000000001</v>
      </c>
      <c r="F308" s="126">
        <v>2.15</v>
      </c>
      <c r="G308" s="118">
        <v>25</v>
      </c>
      <c r="H308" s="118">
        <v>35</v>
      </c>
      <c r="I308" s="119">
        <v>60</v>
      </c>
      <c r="J308" s="119">
        <v>120</v>
      </c>
      <c r="K308" s="119">
        <v>8</v>
      </c>
      <c r="L308" s="119">
        <v>16</v>
      </c>
      <c r="M308" s="120">
        <v>9</v>
      </c>
      <c r="N308" s="121" t="s">
        <v>186</v>
      </c>
    </row>
    <row r="309" spans="1:14" x14ac:dyDescent="0.2">
      <c r="A309" s="86">
        <v>851</v>
      </c>
      <c r="B309" s="123" t="s">
        <v>421</v>
      </c>
      <c r="C309" s="124">
        <v>162</v>
      </c>
      <c r="D309" s="125">
        <v>4.8600000000000003</v>
      </c>
      <c r="E309" s="125">
        <v>6.48</v>
      </c>
      <c r="F309" s="126">
        <v>0.64800000000000002</v>
      </c>
      <c r="G309" s="118">
        <v>25</v>
      </c>
      <c r="H309" s="118">
        <v>35</v>
      </c>
      <c r="I309" s="119">
        <v>60</v>
      </c>
      <c r="J309" s="119">
        <v>120</v>
      </c>
      <c r="K309" s="119">
        <v>8</v>
      </c>
      <c r="L309" s="119">
        <v>16</v>
      </c>
      <c r="M309" s="120">
        <v>10</v>
      </c>
      <c r="N309" s="121" t="s">
        <v>226</v>
      </c>
    </row>
    <row r="310" spans="1:14" x14ac:dyDescent="0.2">
      <c r="A310" s="86">
        <v>852</v>
      </c>
      <c r="B310" s="123" t="s">
        <v>422</v>
      </c>
      <c r="C310" s="124">
        <v>102</v>
      </c>
      <c r="D310" s="125">
        <v>3.06</v>
      </c>
      <c r="E310" s="125">
        <v>4.08</v>
      </c>
      <c r="F310" s="126">
        <v>0.40799999999999997</v>
      </c>
      <c r="G310" s="118">
        <v>25</v>
      </c>
      <c r="H310" s="118">
        <v>35</v>
      </c>
      <c r="I310" s="119">
        <v>60</v>
      </c>
      <c r="J310" s="119">
        <v>120</v>
      </c>
      <c r="K310" s="119">
        <v>8</v>
      </c>
      <c r="L310" s="119">
        <v>16</v>
      </c>
      <c r="M310" s="120">
        <v>10</v>
      </c>
      <c r="N310" s="121" t="s">
        <v>226</v>
      </c>
    </row>
    <row r="311" spans="1:14" x14ac:dyDescent="0.2">
      <c r="A311" s="86">
        <v>853</v>
      </c>
      <c r="B311" s="123" t="s">
        <v>423</v>
      </c>
      <c r="C311" s="124">
        <v>760</v>
      </c>
      <c r="D311" s="125">
        <v>15.2</v>
      </c>
      <c r="E311" s="125">
        <v>19</v>
      </c>
      <c r="F311" s="126">
        <v>1.52</v>
      </c>
      <c r="G311" s="118">
        <v>20</v>
      </c>
      <c r="H311" s="118">
        <v>30</v>
      </c>
      <c r="I311" s="119">
        <v>60</v>
      </c>
      <c r="J311" s="119">
        <v>120</v>
      </c>
      <c r="K311" s="119">
        <v>8</v>
      </c>
      <c r="L311" s="119">
        <v>16</v>
      </c>
      <c r="M311" s="120">
        <v>8</v>
      </c>
      <c r="N311" s="121" t="s">
        <v>213</v>
      </c>
    </row>
    <row r="312" spans="1:14" x14ac:dyDescent="0.2">
      <c r="A312" s="86">
        <v>854</v>
      </c>
      <c r="B312" s="123" t="s">
        <v>424</v>
      </c>
      <c r="C312" s="124">
        <v>300</v>
      </c>
      <c r="D312" s="125">
        <v>7.5</v>
      </c>
      <c r="E312" s="125">
        <v>7.5</v>
      </c>
      <c r="F312" s="126">
        <v>0.9</v>
      </c>
      <c r="G312" s="118">
        <v>25</v>
      </c>
      <c r="H312" s="118">
        <v>35</v>
      </c>
      <c r="I312" s="119">
        <v>60</v>
      </c>
      <c r="J312" s="119">
        <v>120</v>
      </c>
      <c r="K312" s="119">
        <v>8</v>
      </c>
      <c r="L312" s="119">
        <v>16</v>
      </c>
      <c r="M312" s="120">
        <v>9</v>
      </c>
      <c r="N312" s="121" t="s">
        <v>226</v>
      </c>
    </row>
    <row r="313" spans="1:14" x14ac:dyDescent="0.2">
      <c r="A313" s="86">
        <v>855</v>
      </c>
      <c r="B313" s="123" t="s">
        <v>425</v>
      </c>
      <c r="C313" s="124">
        <v>746</v>
      </c>
      <c r="D313" s="125">
        <v>18.7</v>
      </c>
      <c r="E313" s="125">
        <v>18.7</v>
      </c>
      <c r="F313" s="126">
        <v>2.2400000000000002</v>
      </c>
      <c r="G313" s="118">
        <v>25</v>
      </c>
      <c r="H313" s="118">
        <v>35</v>
      </c>
      <c r="I313" s="119">
        <v>60</v>
      </c>
      <c r="J313" s="119">
        <v>120</v>
      </c>
      <c r="K313" s="119">
        <v>8</v>
      </c>
      <c r="L313" s="119">
        <v>16</v>
      </c>
      <c r="M313" s="120">
        <v>9</v>
      </c>
      <c r="N313" s="121" t="s">
        <v>213</v>
      </c>
    </row>
    <row r="314" spans="1:14" x14ac:dyDescent="0.2">
      <c r="A314" s="86">
        <v>856</v>
      </c>
      <c r="B314" s="123" t="s">
        <v>502</v>
      </c>
      <c r="C314" s="124">
        <v>4780</v>
      </c>
      <c r="D314" s="125">
        <v>95.6</v>
      </c>
      <c r="E314" s="125">
        <v>71.7</v>
      </c>
      <c r="F314" s="126">
        <v>7.17</v>
      </c>
      <c r="G314" s="118">
        <v>20</v>
      </c>
      <c r="H314" s="118">
        <v>30</v>
      </c>
      <c r="I314" s="119">
        <v>60</v>
      </c>
      <c r="J314" s="119">
        <v>120</v>
      </c>
      <c r="K314" s="119">
        <v>8</v>
      </c>
      <c r="L314" s="119">
        <v>16</v>
      </c>
      <c r="M314" s="120">
        <v>8</v>
      </c>
      <c r="N314" s="121" t="s">
        <v>213</v>
      </c>
    </row>
    <row r="315" spans="1:14" x14ac:dyDescent="0.2">
      <c r="A315" s="86">
        <v>857</v>
      </c>
      <c r="B315" s="123" t="s">
        <v>426</v>
      </c>
      <c r="C315" s="124">
        <v>150</v>
      </c>
      <c r="D315" s="125">
        <v>4.5999999999999996</v>
      </c>
      <c r="E315" s="125">
        <v>2.2999999999999998</v>
      </c>
      <c r="F315" s="126">
        <v>0.16</v>
      </c>
      <c r="G315" s="118">
        <v>20</v>
      </c>
      <c r="H315" s="118">
        <v>30</v>
      </c>
      <c r="I315" s="119">
        <v>60</v>
      </c>
      <c r="J315" s="119">
        <v>120</v>
      </c>
      <c r="K315" s="119">
        <v>8</v>
      </c>
      <c r="L315" s="119">
        <v>16</v>
      </c>
      <c r="M315" s="120">
        <v>7</v>
      </c>
      <c r="N315" s="121" t="s">
        <v>203</v>
      </c>
    </row>
    <row r="316" spans="1:14" x14ac:dyDescent="0.2">
      <c r="A316" s="86">
        <v>861</v>
      </c>
      <c r="B316" s="148" t="s">
        <v>427</v>
      </c>
      <c r="C316" s="124">
        <v>218</v>
      </c>
      <c r="D316" s="125">
        <v>6.5</v>
      </c>
      <c r="E316" s="125">
        <v>8.6999999999999993</v>
      </c>
      <c r="F316" s="126">
        <v>0.87</v>
      </c>
      <c r="G316" s="118">
        <v>25</v>
      </c>
      <c r="H316" s="118">
        <v>35</v>
      </c>
      <c r="I316" s="119">
        <v>60</v>
      </c>
      <c r="J316" s="119">
        <v>120</v>
      </c>
      <c r="K316" s="119">
        <v>8</v>
      </c>
      <c r="L316" s="119">
        <v>16</v>
      </c>
      <c r="M316" s="120">
        <v>9</v>
      </c>
      <c r="N316" s="121" t="s">
        <v>213</v>
      </c>
    </row>
    <row r="317" spans="1:14" x14ac:dyDescent="0.2">
      <c r="A317" s="86">
        <v>862</v>
      </c>
      <c r="B317" s="148" t="s">
        <v>428</v>
      </c>
      <c r="C317" s="124">
        <v>9244</v>
      </c>
      <c r="D317" s="125">
        <v>184.9</v>
      </c>
      <c r="E317" s="125">
        <v>175</v>
      </c>
      <c r="F317" s="126">
        <v>15.68</v>
      </c>
      <c r="G317" s="118">
        <v>20</v>
      </c>
      <c r="H317" s="118">
        <v>30</v>
      </c>
      <c r="I317" s="119">
        <v>60</v>
      </c>
      <c r="J317" s="119">
        <v>120</v>
      </c>
      <c r="K317" s="119">
        <v>8</v>
      </c>
      <c r="L317" s="119">
        <v>16</v>
      </c>
      <c r="M317" s="120">
        <v>8</v>
      </c>
      <c r="N317" s="121" t="s">
        <v>203</v>
      </c>
    </row>
    <row r="318" spans="1:14" x14ac:dyDescent="0.2">
      <c r="A318" s="89">
        <v>864</v>
      </c>
      <c r="B318" s="157" t="s">
        <v>429</v>
      </c>
      <c r="C318" s="124">
        <v>3160</v>
      </c>
      <c r="D318" s="125">
        <v>63.2</v>
      </c>
      <c r="E318" s="125">
        <v>79</v>
      </c>
      <c r="F318" s="126">
        <v>6.32</v>
      </c>
      <c r="G318" s="118">
        <v>20</v>
      </c>
      <c r="H318" s="118">
        <v>30</v>
      </c>
      <c r="I318" s="119">
        <v>60</v>
      </c>
      <c r="J318" s="119">
        <v>120</v>
      </c>
      <c r="K318" s="119">
        <v>8</v>
      </c>
      <c r="L318" s="119">
        <v>16</v>
      </c>
      <c r="M318" s="120">
        <v>8</v>
      </c>
      <c r="N318" s="121" t="s">
        <v>213</v>
      </c>
    </row>
    <row r="319" spans="1:14" x14ac:dyDescent="0.2">
      <c r="A319" s="89">
        <v>865</v>
      </c>
      <c r="B319" s="157" t="s">
        <v>430</v>
      </c>
      <c r="C319" s="124">
        <v>1700</v>
      </c>
      <c r="D319" s="125">
        <v>34</v>
      </c>
      <c r="E319" s="125">
        <v>25.5</v>
      </c>
      <c r="F319" s="126">
        <v>2.5499999999999998</v>
      </c>
      <c r="G319" s="118">
        <v>20</v>
      </c>
      <c r="H319" s="118">
        <v>30</v>
      </c>
      <c r="I319" s="119">
        <v>60</v>
      </c>
      <c r="J319" s="119">
        <v>120</v>
      </c>
      <c r="K319" s="119">
        <v>8</v>
      </c>
      <c r="L319" s="119">
        <v>16</v>
      </c>
      <c r="M319" s="120">
        <v>8</v>
      </c>
      <c r="N319" s="121" t="s">
        <v>213</v>
      </c>
    </row>
    <row r="320" spans="1:14" x14ac:dyDescent="0.2">
      <c r="A320" s="89">
        <v>866</v>
      </c>
      <c r="B320" s="157" t="s">
        <v>431</v>
      </c>
      <c r="C320" s="124">
        <v>13400</v>
      </c>
      <c r="D320" s="125">
        <v>268</v>
      </c>
      <c r="E320" s="125">
        <v>335</v>
      </c>
      <c r="F320" s="126">
        <v>26.8</v>
      </c>
      <c r="G320" s="118">
        <v>20</v>
      </c>
      <c r="H320" s="118">
        <v>30</v>
      </c>
      <c r="I320" s="119">
        <v>60</v>
      </c>
      <c r="J320" s="119">
        <v>120</v>
      </c>
      <c r="K320" s="119">
        <v>8</v>
      </c>
      <c r="L320" s="119">
        <v>16</v>
      </c>
      <c r="M320" s="120">
        <v>8</v>
      </c>
      <c r="N320" s="121" t="s">
        <v>213</v>
      </c>
    </row>
    <row r="321" spans="1:14" x14ac:dyDescent="0.2">
      <c r="A321" s="86">
        <v>867</v>
      </c>
      <c r="B321" s="148" t="s">
        <v>432</v>
      </c>
      <c r="C321" s="124">
        <v>960</v>
      </c>
      <c r="D321" s="125">
        <v>24</v>
      </c>
      <c r="E321" s="125">
        <v>14.4</v>
      </c>
      <c r="F321" s="126">
        <v>0.96</v>
      </c>
      <c r="G321" s="118">
        <v>25</v>
      </c>
      <c r="H321" s="118">
        <v>35</v>
      </c>
      <c r="I321" s="119">
        <v>60</v>
      </c>
      <c r="J321" s="119">
        <v>120</v>
      </c>
      <c r="K321" s="119">
        <v>8</v>
      </c>
      <c r="L321" s="119">
        <v>16</v>
      </c>
      <c r="M321" s="120">
        <v>9</v>
      </c>
      <c r="N321" s="121" t="s">
        <v>186</v>
      </c>
    </row>
    <row r="322" spans="1:14" x14ac:dyDescent="0.2">
      <c r="A322" s="86">
        <v>868</v>
      </c>
      <c r="B322" s="148" t="s">
        <v>433</v>
      </c>
      <c r="C322" s="124">
        <v>750</v>
      </c>
      <c r="D322" s="125">
        <v>15</v>
      </c>
      <c r="E322" s="125">
        <v>11.3</v>
      </c>
      <c r="F322" s="126">
        <v>1.1299999999999999</v>
      </c>
      <c r="G322" s="118">
        <v>20</v>
      </c>
      <c r="H322" s="118">
        <v>30</v>
      </c>
      <c r="I322" s="119">
        <v>60</v>
      </c>
      <c r="J322" s="119">
        <v>120</v>
      </c>
      <c r="K322" s="119">
        <v>8</v>
      </c>
      <c r="L322" s="119">
        <v>16</v>
      </c>
      <c r="M322" s="120">
        <v>8</v>
      </c>
      <c r="N322" s="121" t="s">
        <v>186</v>
      </c>
    </row>
    <row r="323" spans="1:14" x14ac:dyDescent="0.2">
      <c r="A323" s="86">
        <v>869</v>
      </c>
      <c r="B323" s="123" t="s">
        <v>434</v>
      </c>
      <c r="C323" s="124">
        <v>84</v>
      </c>
      <c r="D323" s="123">
        <v>2.5</v>
      </c>
      <c r="E323" s="123">
        <v>1.3</v>
      </c>
      <c r="F323" s="126">
        <v>0.17</v>
      </c>
      <c r="G323" s="118">
        <v>25</v>
      </c>
      <c r="H323" s="118">
        <v>35</v>
      </c>
      <c r="I323" s="119">
        <v>60</v>
      </c>
      <c r="J323" s="119">
        <v>120</v>
      </c>
      <c r="K323" s="119">
        <v>8</v>
      </c>
      <c r="L323" s="119">
        <v>16</v>
      </c>
      <c r="M323" s="120">
        <v>7</v>
      </c>
      <c r="N323" s="121" t="s">
        <v>203</v>
      </c>
    </row>
    <row r="324" spans="1:14" x14ac:dyDescent="0.2">
      <c r="A324" s="86">
        <v>870</v>
      </c>
      <c r="B324" s="148" t="s">
        <v>435</v>
      </c>
      <c r="C324" s="124">
        <v>530</v>
      </c>
      <c r="D324" s="125">
        <v>15.9</v>
      </c>
      <c r="E324" s="125">
        <v>10.6</v>
      </c>
      <c r="F324" s="126">
        <v>1.06</v>
      </c>
      <c r="G324" s="118">
        <v>25</v>
      </c>
      <c r="H324" s="118">
        <v>35</v>
      </c>
      <c r="I324" s="119">
        <v>60</v>
      </c>
      <c r="J324" s="119">
        <v>120</v>
      </c>
      <c r="K324" s="119">
        <v>8</v>
      </c>
      <c r="L324" s="119">
        <v>16</v>
      </c>
      <c r="M324" s="120">
        <v>7</v>
      </c>
      <c r="N324" s="121" t="s">
        <v>119</v>
      </c>
    </row>
    <row r="325" spans="1:14" x14ac:dyDescent="0.2">
      <c r="A325" s="86">
        <v>871</v>
      </c>
      <c r="B325" s="198" t="s">
        <v>567</v>
      </c>
      <c r="C325" s="124">
        <v>950</v>
      </c>
      <c r="D325" s="125">
        <v>28.400000000000002</v>
      </c>
      <c r="E325" s="125">
        <v>14.275</v>
      </c>
      <c r="F325" s="126">
        <v>0.95500000000000007</v>
      </c>
      <c r="G325" s="151">
        <v>20</v>
      </c>
      <c r="H325" s="151">
        <v>30</v>
      </c>
      <c r="I325" s="119">
        <v>60</v>
      </c>
      <c r="J325" s="119">
        <v>120</v>
      </c>
      <c r="K325" s="119">
        <v>8</v>
      </c>
      <c r="L325" s="119">
        <v>16</v>
      </c>
      <c r="M325" s="120">
        <v>7</v>
      </c>
      <c r="N325" s="121" t="s">
        <v>168</v>
      </c>
    </row>
    <row r="326" spans="1:14" x14ac:dyDescent="0.2">
      <c r="A326" s="88">
        <v>872</v>
      </c>
      <c r="B326" s="158" t="s">
        <v>436</v>
      </c>
      <c r="C326" s="159">
        <v>126</v>
      </c>
      <c r="D326" s="138">
        <v>4.6399999999999997</v>
      </c>
      <c r="E326" s="138">
        <v>3.2199999999999998</v>
      </c>
      <c r="F326" s="139">
        <v>0.32199999999999995</v>
      </c>
      <c r="G326" s="134">
        <v>60</v>
      </c>
      <c r="H326" s="134">
        <v>80</v>
      </c>
      <c r="I326" s="119">
        <v>60</v>
      </c>
      <c r="J326" s="119">
        <v>120</v>
      </c>
      <c r="K326" s="119">
        <v>8</v>
      </c>
      <c r="L326" s="119">
        <v>16</v>
      </c>
      <c r="M326" s="120">
        <v>7</v>
      </c>
      <c r="N326" s="135" t="s">
        <v>201</v>
      </c>
    </row>
    <row r="327" spans="1:14" x14ac:dyDescent="0.2">
      <c r="A327" s="86">
        <v>875</v>
      </c>
      <c r="B327" s="148" t="s">
        <v>437</v>
      </c>
      <c r="C327" s="124">
        <v>950</v>
      </c>
      <c r="D327" s="125">
        <v>28.3</v>
      </c>
      <c r="E327" s="125">
        <v>9.6</v>
      </c>
      <c r="F327" s="126">
        <v>1.42</v>
      </c>
      <c r="G327" s="153">
        <v>20</v>
      </c>
      <c r="H327" s="153">
        <v>30</v>
      </c>
      <c r="I327" s="119">
        <v>60</v>
      </c>
      <c r="J327" s="119">
        <v>120</v>
      </c>
      <c r="K327" s="119">
        <v>8</v>
      </c>
      <c r="L327" s="119">
        <v>16</v>
      </c>
      <c r="M327" s="120">
        <v>1</v>
      </c>
      <c r="N327" s="121" t="s">
        <v>168</v>
      </c>
    </row>
    <row r="328" spans="1:14" x14ac:dyDescent="0.2">
      <c r="A328" s="86">
        <v>878</v>
      </c>
      <c r="B328" s="148" t="s">
        <v>438</v>
      </c>
      <c r="C328" s="124">
        <v>78</v>
      </c>
      <c r="D328" s="125">
        <v>2.6</v>
      </c>
      <c r="E328" s="125">
        <v>1.6</v>
      </c>
      <c r="F328" s="126">
        <v>0.16</v>
      </c>
      <c r="G328" s="118">
        <v>25</v>
      </c>
      <c r="H328" s="118">
        <v>35</v>
      </c>
      <c r="I328" s="119">
        <v>60</v>
      </c>
      <c r="J328" s="119">
        <v>120</v>
      </c>
      <c r="K328" s="119">
        <v>8</v>
      </c>
      <c r="L328" s="119">
        <v>16</v>
      </c>
      <c r="M328" s="120">
        <v>7</v>
      </c>
      <c r="N328" s="121" t="s">
        <v>168</v>
      </c>
    </row>
    <row r="329" spans="1:14" x14ac:dyDescent="0.2">
      <c r="A329" s="86">
        <v>880</v>
      </c>
      <c r="B329" s="148" t="s">
        <v>439</v>
      </c>
      <c r="C329" s="124">
        <v>171.6</v>
      </c>
      <c r="D329" s="125">
        <v>5.1479999999999997</v>
      </c>
      <c r="E329" s="125">
        <v>3.4319999999999999</v>
      </c>
      <c r="F329" s="126">
        <v>0.34320000000000001</v>
      </c>
      <c r="G329" s="118">
        <v>25</v>
      </c>
      <c r="H329" s="118">
        <v>35</v>
      </c>
      <c r="I329" s="119">
        <v>60</v>
      </c>
      <c r="J329" s="119">
        <v>120</v>
      </c>
      <c r="K329" s="119">
        <v>8</v>
      </c>
      <c r="L329" s="119">
        <v>16</v>
      </c>
      <c r="M329" s="120">
        <v>10</v>
      </c>
      <c r="N329" s="121" t="s">
        <v>226</v>
      </c>
    </row>
    <row r="330" spans="1:14" x14ac:dyDescent="0.2">
      <c r="A330" s="86">
        <v>881</v>
      </c>
      <c r="B330" s="148" t="s">
        <v>440</v>
      </c>
      <c r="C330" s="124">
        <v>766</v>
      </c>
      <c r="D330" s="125">
        <v>19.2</v>
      </c>
      <c r="E330" s="125">
        <v>11.5</v>
      </c>
      <c r="F330" s="126">
        <v>0.77</v>
      </c>
      <c r="G330" s="118">
        <v>25</v>
      </c>
      <c r="H330" s="118">
        <v>35</v>
      </c>
      <c r="I330" s="119">
        <v>60</v>
      </c>
      <c r="J330" s="119">
        <v>120</v>
      </c>
      <c r="K330" s="119">
        <v>8</v>
      </c>
      <c r="L330" s="119">
        <v>16</v>
      </c>
      <c r="M330" s="120">
        <v>9</v>
      </c>
      <c r="N330" s="121" t="s">
        <v>213</v>
      </c>
    </row>
    <row r="331" spans="1:14" x14ac:dyDescent="0.2">
      <c r="A331" s="86">
        <v>882</v>
      </c>
      <c r="B331" s="148" t="s">
        <v>441</v>
      </c>
      <c r="C331" s="124">
        <v>403</v>
      </c>
      <c r="D331" s="125">
        <v>10.1</v>
      </c>
      <c r="E331" s="125">
        <v>6</v>
      </c>
      <c r="F331" s="126">
        <v>0.4</v>
      </c>
      <c r="G331" s="118">
        <v>25</v>
      </c>
      <c r="H331" s="118">
        <v>35</v>
      </c>
      <c r="I331" s="119">
        <v>60</v>
      </c>
      <c r="J331" s="119">
        <v>120</v>
      </c>
      <c r="K331" s="119">
        <v>8</v>
      </c>
      <c r="L331" s="119">
        <v>16</v>
      </c>
      <c r="M331" s="120">
        <v>9</v>
      </c>
      <c r="N331" s="121" t="s">
        <v>186</v>
      </c>
    </row>
    <row r="332" spans="1:14" x14ac:dyDescent="0.2">
      <c r="A332" s="86">
        <v>883</v>
      </c>
      <c r="B332" s="148" t="s">
        <v>442</v>
      </c>
      <c r="C332" s="124">
        <v>4500</v>
      </c>
      <c r="D332" s="125">
        <v>90</v>
      </c>
      <c r="E332" s="125">
        <v>67.5</v>
      </c>
      <c r="F332" s="126">
        <v>6.75</v>
      </c>
      <c r="G332" s="118">
        <v>20</v>
      </c>
      <c r="H332" s="118">
        <v>30</v>
      </c>
      <c r="I332" s="119">
        <v>60</v>
      </c>
      <c r="J332" s="119">
        <v>120</v>
      </c>
      <c r="K332" s="119">
        <v>8</v>
      </c>
      <c r="L332" s="119">
        <v>16</v>
      </c>
      <c r="M332" s="120">
        <v>8</v>
      </c>
      <c r="N332" s="121" t="s">
        <v>186</v>
      </c>
    </row>
    <row r="333" spans="1:14" x14ac:dyDescent="0.2">
      <c r="A333" s="86">
        <v>884</v>
      </c>
      <c r="B333" s="148" t="s">
        <v>443</v>
      </c>
      <c r="C333" s="124">
        <v>300</v>
      </c>
      <c r="D333" s="125">
        <v>7.5</v>
      </c>
      <c r="E333" s="125">
        <v>4.5</v>
      </c>
      <c r="F333" s="126">
        <v>0.3</v>
      </c>
      <c r="G333" s="118">
        <v>25</v>
      </c>
      <c r="H333" s="118">
        <v>35</v>
      </c>
      <c r="I333" s="119">
        <v>60</v>
      </c>
      <c r="J333" s="119">
        <v>120</v>
      </c>
      <c r="K333" s="119">
        <v>8</v>
      </c>
      <c r="L333" s="119">
        <v>16</v>
      </c>
      <c r="M333" s="120">
        <v>9</v>
      </c>
      <c r="N333" s="121" t="s">
        <v>186</v>
      </c>
    </row>
    <row r="334" spans="1:14" x14ac:dyDescent="0.2">
      <c r="A334" s="86">
        <v>887</v>
      </c>
      <c r="B334" s="148" t="s">
        <v>444</v>
      </c>
      <c r="C334" s="124">
        <v>848</v>
      </c>
      <c r="D334" s="125">
        <v>9.1999999999999993</v>
      </c>
      <c r="E334" s="125">
        <v>8.84</v>
      </c>
      <c r="F334" s="126">
        <v>0.88400000000000001</v>
      </c>
      <c r="G334" s="118">
        <v>10</v>
      </c>
      <c r="H334" s="118">
        <v>15</v>
      </c>
      <c r="I334" s="119">
        <v>60</v>
      </c>
      <c r="J334" s="119">
        <v>120</v>
      </c>
      <c r="K334" s="119">
        <v>8</v>
      </c>
      <c r="L334" s="119">
        <v>16</v>
      </c>
      <c r="M334" s="120" t="s">
        <v>540</v>
      </c>
      <c r="N334" s="121" t="s">
        <v>168</v>
      </c>
    </row>
    <row r="335" spans="1:14" x14ac:dyDescent="0.2">
      <c r="A335" s="86">
        <v>888</v>
      </c>
      <c r="B335" s="148" t="s">
        <v>551</v>
      </c>
      <c r="C335" s="124">
        <v>175</v>
      </c>
      <c r="D335" s="125">
        <v>4.4000000000000004</v>
      </c>
      <c r="E335" s="125">
        <v>2.6</v>
      </c>
      <c r="F335" s="126">
        <v>0.18</v>
      </c>
      <c r="G335" s="118">
        <v>25</v>
      </c>
      <c r="H335" s="118">
        <v>35</v>
      </c>
      <c r="I335" s="119">
        <v>60</v>
      </c>
      <c r="J335" s="119">
        <v>120</v>
      </c>
      <c r="K335" s="119">
        <v>8</v>
      </c>
      <c r="L335" s="119">
        <v>16</v>
      </c>
      <c r="M335" s="120">
        <v>9</v>
      </c>
      <c r="N335" s="121" t="s">
        <v>203</v>
      </c>
    </row>
    <row r="336" spans="1:14" x14ac:dyDescent="0.2">
      <c r="A336" s="86">
        <v>889</v>
      </c>
      <c r="B336" s="148" t="s">
        <v>445</v>
      </c>
      <c r="C336" s="124">
        <v>86</v>
      </c>
      <c r="D336" s="125">
        <v>1.7</v>
      </c>
      <c r="E336" s="125">
        <v>1.3</v>
      </c>
      <c r="F336" s="126">
        <v>0.13</v>
      </c>
      <c r="G336" s="118">
        <v>25</v>
      </c>
      <c r="H336" s="118">
        <v>35</v>
      </c>
      <c r="I336" s="119">
        <v>60</v>
      </c>
      <c r="J336" s="119">
        <v>120</v>
      </c>
      <c r="K336" s="119">
        <v>8</v>
      </c>
      <c r="L336" s="119">
        <v>16</v>
      </c>
      <c r="M336" s="120">
        <v>7</v>
      </c>
      <c r="N336" s="121" t="s">
        <v>213</v>
      </c>
    </row>
    <row r="337" spans="1:14" x14ac:dyDescent="0.2">
      <c r="A337" s="86">
        <v>890</v>
      </c>
      <c r="B337" s="148" t="s">
        <v>446</v>
      </c>
      <c r="C337" s="124">
        <v>2070</v>
      </c>
      <c r="D337" s="125">
        <v>41.4</v>
      </c>
      <c r="E337" s="125">
        <v>31.1</v>
      </c>
      <c r="F337" s="126">
        <v>3.11</v>
      </c>
      <c r="G337" s="118">
        <v>20</v>
      </c>
      <c r="H337" s="118">
        <v>30</v>
      </c>
      <c r="I337" s="119">
        <v>60</v>
      </c>
      <c r="J337" s="119">
        <v>120</v>
      </c>
      <c r="K337" s="119">
        <v>8</v>
      </c>
      <c r="L337" s="119">
        <v>16</v>
      </c>
      <c r="M337" s="120">
        <v>8</v>
      </c>
      <c r="N337" s="121" t="s">
        <v>186</v>
      </c>
    </row>
    <row r="338" spans="1:14" x14ac:dyDescent="0.2">
      <c r="A338" s="86">
        <v>893</v>
      </c>
      <c r="B338" s="148" t="s">
        <v>447</v>
      </c>
      <c r="C338" s="124">
        <v>182</v>
      </c>
      <c r="D338" s="125">
        <v>4.5999999999999996</v>
      </c>
      <c r="E338" s="125">
        <v>2.7</v>
      </c>
      <c r="F338" s="126">
        <v>0.18</v>
      </c>
      <c r="G338" s="118">
        <v>25</v>
      </c>
      <c r="H338" s="118">
        <v>35</v>
      </c>
      <c r="I338" s="119">
        <v>60</v>
      </c>
      <c r="J338" s="119">
        <v>120</v>
      </c>
      <c r="K338" s="119">
        <v>8</v>
      </c>
      <c r="L338" s="119">
        <v>16</v>
      </c>
      <c r="M338" s="120">
        <v>9</v>
      </c>
      <c r="N338" s="121" t="s">
        <v>186</v>
      </c>
    </row>
    <row r="339" spans="1:14" x14ac:dyDescent="0.2">
      <c r="A339" s="86">
        <v>894</v>
      </c>
      <c r="B339" s="148" t="s">
        <v>448</v>
      </c>
      <c r="C339" s="124">
        <v>225.5</v>
      </c>
      <c r="D339" s="125">
        <v>3.84</v>
      </c>
      <c r="E339" s="125">
        <v>2.7</v>
      </c>
      <c r="F339" s="126">
        <v>0.23</v>
      </c>
      <c r="G339" s="118">
        <v>20</v>
      </c>
      <c r="H339" s="118">
        <v>30</v>
      </c>
      <c r="I339" s="119">
        <v>60</v>
      </c>
      <c r="J339" s="119">
        <v>120</v>
      </c>
      <c r="K339" s="119">
        <v>8</v>
      </c>
      <c r="L339" s="119">
        <v>16</v>
      </c>
      <c r="M339" s="120">
        <v>7</v>
      </c>
      <c r="N339" s="121" t="s">
        <v>213</v>
      </c>
    </row>
    <row r="340" spans="1:14" x14ac:dyDescent="0.2">
      <c r="A340" s="86">
        <v>895</v>
      </c>
      <c r="B340" s="148" t="s">
        <v>449</v>
      </c>
      <c r="C340" s="124">
        <v>281</v>
      </c>
      <c r="D340" s="125">
        <v>8.4</v>
      </c>
      <c r="E340" s="125">
        <v>2.9</v>
      </c>
      <c r="F340" s="126">
        <v>0.43</v>
      </c>
      <c r="G340" s="118">
        <v>15</v>
      </c>
      <c r="H340" s="118">
        <v>20</v>
      </c>
      <c r="I340" s="119">
        <v>60</v>
      </c>
      <c r="J340" s="119">
        <v>120</v>
      </c>
      <c r="K340" s="119">
        <v>8</v>
      </c>
      <c r="L340" s="119">
        <v>16</v>
      </c>
      <c r="M340" s="120">
        <v>1</v>
      </c>
      <c r="N340" s="121" t="s">
        <v>203</v>
      </c>
    </row>
    <row r="341" spans="1:14" x14ac:dyDescent="0.2">
      <c r="A341" s="86">
        <v>897</v>
      </c>
      <c r="B341" s="121" t="s">
        <v>450</v>
      </c>
      <c r="C341" s="124">
        <v>578</v>
      </c>
      <c r="D341" s="125">
        <v>17.3</v>
      </c>
      <c r="E341" s="125">
        <v>9.5</v>
      </c>
      <c r="F341" s="123">
        <v>0.81</v>
      </c>
      <c r="G341" s="118">
        <v>20</v>
      </c>
      <c r="H341" s="118">
        <v>30</v>
      </c>
      <c r="I341" s="119">
        <v>60</v>
      </c>
      <c r="J341" s="119">
        <v>120</v>
      </c>
      <c r="K341" s="119">
        <v>8</v>
      </c>
      <c r="L341" s="119">
        <v>16</v>
      </c>
      <c r="M341" s="120">
        <v>7</v>
      </c>
      <c r="N341" s="121" t="s">
        <v>203</v>
      </c>
    </row>
    <row r="342" spans="1:14" x14ac:dyDescent="0.2">
      <c r="A342" s="86">
        <v>899</v>
      </c>
      <c r="B342" s="121" t="s">
        <v>451</v>
      </c>
      <c r="C342" s="124">
        <v>1027</v>
      </c>
      <c r="D342" s="125">
        <v>25.7</v>
      </c>
      <c r="E342" s="125">
        <v>15.4</v>
      </c>
      <c r="F342" s="123">
        <v>1.03</v>
      </c>
      <c r="G342" s="118">
        <v>25</v>
      </c>
      <c r="H342" s="118">
        <v>35</v>
      </c>
      <c r="I342" s="119">
        <v>60</v>
      </c>
      <c r="J342" s="119">
        <v>120</v>
      </c>
      <c r="K342" s="119">
        <v>8</v>
      </c>
      <c r="L342" s="119">
        <v>16</v>
      </c>
      <c r="M342" s="120">
        <v>9</v>
      </c>
      <c r="N342" s="121" t="s">
        <v>186</v>
      </c>
    </row>
    <row r="343" spans="1:14" x14ac:dyDescent="0.2">
      <c r="A343" s="86">
        <v>900</v>
      </c>
      <c r="B343" s="121" t="s">
        <v>452</v>
      </c>
      <c r="C343" s="124">
        <v>792</v>
      </c>
      <c r="D343" s="125">
        <v>19.8</v>
      </c>
      <c r="E343" s="125">
        <v>11.9</v>
      </c>
      <c r="F343" s="123">
        <v>0.79</v>
      </c>
      <c r="G343" s="118">
        <v>25</v>
      </c>
      <c r="H343" s="118">
        <v>35</v>
      </c>
      <c r="I343" s="119">
        <v>60</v>
      </c>
      <c r="J343" s="119">
        <v>120</v>
      </c>
      <c r="K343" s="119">
        <v>8</v>
      </c>
      <c r="L343" s="119">
        <v>16</v>
      </c>
      <c r="M343" s="120">
        <v>9</v>
      </c>
      <c r="N343" s="121" t="s">
        <v>213</v>
      </c>
    </row>
    <row r="344" spans="1:14" x14ac:dyDescent="0.2">
      <c r="A344" s="86">
        <v>901</v>
      </c>
      <c r="B344" s="121" t="s">
        <v>453</v>
      </c>
      <c r="C344" s="124">
        <v>211</v>
      </c>
      <c r="D344" s="125">
        <v>5.3</v>
      </c>
      <c r="E344" s="125">
        <v>3.2</v>
      </c>
      <c r="F344" s="123">
        <v>0.21</v>
      </c>
      <c r="G344" s="118">
        <v>25</v>
      </c>
      <c r="H344" s="118">
        <v>35</v>
      </c>
      <c r="I344" s="119">
        <v>60</v>
      </c>
      <c r="J344" s="119">
        <v>120</v>
      </c>
      <c r="K344" s="119">
        <v>8</v>
      </c>
      <c r="L344" s="119">
        <v>16</v>
      </c>
      <c r="M344" s="120">
        <v>9</v>
      </c>
      <c r="N344" s="121" t="s">
        <v>213</v>
      </c>
    </row>
    <row r="345" spans="1:14" x14ac:dyDescent="0.2">
      <c r="A345" s="86">
        <v>902</v>
      </c>
      <c r="B345" s="121" t="s">
        <v>454</v>
      </c>
      <c r="C345" s="124">
        <v>127</v>
      </c>
      <c r="D345" s="125">
        <v>3.8</v>
      </c>
      <c r="E345" s="125">
        <v>1.9</v>
      </c>
      <c r="F345" s="123">
        <v>0.13</v>
      </c>
      <c r="G345" s="118">
        <v>25</v>
      </c>
      <c r="H345" s="118">
        <v>35</v>
      </c>
      <c r="I345" s="119">
        <v>60</v>
      </c>
      <c r="J345" s="119">
        <v>120</v>
      </c>
      <c r="K345" s="119">
        <v>8</v>
      </c>
      <c r="L345" s="119">
        <v>16</v>
      </c>
      <c r="M345" s="120">
        <v>10</v>
      </c>
      <c r="N345" s="121" t="s">
        <v>213</v>
      </c>
    </row>
    <row r="346" spans="1:14" x14ac:dyDescent="0.2">
      <c r="A346" s="86">
        <v>903</v>
      </c>
      <c r="B346" s="121" t="s">
        <v>455</v>
      </c>
      <c r="C346" s="124">
        <v>570</v>
      </c>
      <c r="D346" s="125">
        <v>11.4</v>
      </c>
      <c r="E346" s="125">
        <v>8.6</v>
      </c>
      <c r="F346" s="123">
        <v>0.86</v>
      </c>
      <c r="G346" s="118">
        <v>20</v>
      </c>
      <c r="H346" s="118">
        <v>30</v>
      </c>
      <c r="I346" s="119">
        <v>60</v>
      </c>
      <c r="J346" s="119">
        <v>120</v>
      </c>
      <c r="K346" s="119">
        <v>8</v>
      </c>
      <c r="L346" s="119">
        <v>16</v>
      </c>
      <c r="M346" s="120">
        <v>8</v>
      </c>
      <c r="N346" s="121" t="s">
        <v>213</v>
      </c>
    </row>
    <row r="347" spans="1:14" x14ac:dyDescent="0.2">
      <c r="A347" s="86">
        <v>904</v>
      </c>
      <c r="B347" s="121" t="s">
        <v>456</v>
      </c>
      <c r="C347" s="124">
        <v>380</v>
      </c>
      <c r="D347" s="125">
        <v>6.7</v>
      </c>
      <c r="E347" s="125">
        <v>11</v>
      </c>
      <c r="F347" s="123">
        <v>0.42</v>
      </c>
      <c r="G347" s="118">
        <v>20</v>
      </c>
      <c r="H347" s="118">
        <v>30</v>
      </c>
      <c r="I347" s="119">
        <v>60</v>
      </c>
      <c r="J347" s="119">
        <v>120</v>
      </c>
      <c r="K347" s="119">
        <v>8</v>
      </c>
      <c r="L347" s="119">
        <v>16</v>
      </c>
      <c r="M347" s="120" t="s">
        <v>540</v>
      </c>
      <c r="N347" s="121" t="s">
        <v>168</v>
      </c>
    </row>
    <row r="348" spans="1:14" x14ac:dyDescent="0.2">
      <c r="A348" s="86">
        <v>905</v>
      </c>
      <c r="B348" s="121" t="s">
        <v>457</v>
      </c>
      <c r="C348" s="124">
        <v>2600</v>
      </c>
      <c r="D348" s="125">
        <v>52</v>
      </c>
      <c r="E348" s="125">
        <v>39</v>
      </c>
      <c r="F348" s="123">
        <v>3.9</v>
      </c>
      <c r="G348" s="118">
        <v>20</v>
      </c>
      <c r="H348" s="118">
        <v>30</v>
      </c>
      <c r="I348" s="119">
        <v>60</v>
      </c>
      <c r="J348" s="119">
        <v>120</v>
      </c>
      <c r="K348" s="119">
        <v>8</v>
      </c>
      <c r="L348" s="119">
        <v>16</v>
      </c>
      <c r="M348" s="120">
        <v>8</v>
      </c>
      <c r="N348" s="121" t="s">
        <v>203</v>
      </c>
    </row>
    <row r="349" spans="1:14" x14ac:dyDescent="0.2">
      <c r="A349" s="86">
        <v>907</v>
      </c>
      <c r="B349" s="121" t="s">
        <v>458</v>
      </c>
      <c r="C349" s="124">
        <v>130</v>
      </c>
      <c r="D349" s="125">
        <v>3.3</v>
      </c>
      <c r="E349" s="125">
        <v>2</v>
      </c>
      <c r="F349" s="123">
        <v>0.13</v>
      </c>
      <c r="G349" s="118">
        <v>25</v>
      </c>
      <c r="H349" s="118">
        <v>35</v>
      </c>
      <c r="I349" s="119">
        <v>60</v>
      </c>
      <c r="J349" s="119">
        <v>120</v>
      </c>
      <c r="K349" s="119">
        <v>8</v>
      </c>
      <c r="L349" s="119">
        <v>16</v>
      </c>
      <c r="M349" s="120">
        <v>7</v>
      </c>
      <c r="N349" s="121" t="s">
        <v>168</v>
      </c>
    </row>
    <row r="350" spans="1:14" x14ac:dyDescent="0.2">
      <c r="A350" s="86">
        <v>909</v>
      </c>
      <c r="B350" s="121" t="s">
        <v>459</v>
      </c>
      <c r="C350" s="124">
        <v>3870</v>
      </c>
      <c r="D350" s="125">
        <v>232.2</v>
      </c>
      <c r="E350" s="125">
        <v>38.700000000000003</v>
      </c>
      <c r="F350" s="123">
        <v>3.87</v>
      </c>
      <c r="G350" s="118">
        <v>10</v>
      </c>
      <c r="H350" s="118">
        <v>15</v>
      </c>
      <c r="I350" s="119">
        <v>60</v>
      </c>
      <c r="J350" s="119">
        <v>120</v>
      </c>
      <c r="K350" s="119">
        <v>8</v>
      </c>
      <c r="L350" s="119">
        <v>16</v>
      </c>
      <c r="M350" s="120">
        <v>2</v>
      </c>
      <c r="N350" s="121" t="s">
        <v>168</v>
      </c>
    </row>
    <row r="351" spans="1:14" x14ac:dyDescent="0.2">
      <c r="A351" s="86">
        <v>913</v>
      </c>
      <c r="B351" s="121" t="s">
        <v>552</v>
      </c>
      <c r="C351" s="124">
        <v>180</v>
      </c>
      <c r="D351" s="125">
        <v>4.5</v>
      </c>
      <c r="E351" s="125">
        <v>2.7</v>
      </c>
      <c r="F351" s="123">
        <v>0.18</v>
      </c>
      <c r="G351" s="118">
        <v>25</v>
      </c>
      <c r="H351" s="118">
        <v>35</v>
      </c>
      <c r="I351" s="119">
        <v>60</v>
      </c>
      <c r="J351" s="119">
        <v>120</v>
      </c>
      <c r="K351" s="119">
        <v>8</v>
      </c>
      <c r="L351" s="119">
        <v>16</v>
      </c>
      <c r="M351" s="120">
        <v>9</v>
      </c>
      <c r="N351" s="121" t="s">
        <v>203</v>
      </c>
    </row>
    <row r="352" spans="1:14" x14ac:dyDescent="0.2">
      <c r="A352" s="86">
        <v>914</v>
      </c>
      <c r="B352" s="121" t="s">
        <v>554</v>
      </c>
      <c r="C352" s="124">
        <v>64</v>
      </c>
      <c r="D352" s="125">
        <v>1.9</v>
      </c>
      <c r="E352" s="125">
        <v>1</v>
      </c>
      <c r="F352" s="123">
        <v>0.06</v>
      </c>
      <c r="G352" s="118">
        <v>25</v>
      </c>
      <c r="H352" s="118">
        <v>35</v>
      </c>
      <c r="I352" s="119">
        <v>60</v>
      </c>
      <c r="J352" s="119">
        <v>120</v>
      </c>
      <c r="K352" s="119">
        <v>8</v>
      </c>
      <c r="L352" s="119">
        <v>16</v>
      </c>
      <c r="M352" s="120">
        <v>10</v>
      </c>
      <c r="N352" s="121" t="s">
        <v>186</v>
      </c>
    </row>
    <row r="353" spans="1:14" x14ac:dyDescent="0.2">
      <c r="A353" s="86">
        <v>915</v>
      </c>
      <c r="B353" s="121" t="s">
        <v>460</v>
      </c>
      <c r="C353" s="124">
        <v>145</v>
      </c>
      <c r="D353" s="125">
        <v>2.9</v>
      </c>
      <c r="E353" s="125">
        <v>2.2000000000000002</v>
      </c>
      <c r="F353" s="123">
        <v>0.28999999999999998</v>
      </c>
      <c r="G353" s="118">
        <v>20</v>
      </c>
      <c r="H353" s="118">
        <v>30</v>
      </c>
      <c r="I353" s="119">
        <v>60</v>
      </c>
      <c r="J353" s="119">
        <v>120</v>
      </c>
      <c r="K353" s="119">
        <v>8</v>
      </c>
      <c r="L353" s="119">
        <v>16</v>
      </c>
      <c r="M353" s="120">
        <v>7</v>
      </c>
      <c r="N353" s="121" t="s">
        <v>213</v>
      </c>
    </row>
    <row r="354" spans="1:14" x14ac:dyDescent="0.2">
      <c r="A354" s="86">
        <v>916</v>
      </c>
      <c r="B354" s="121" t="s">
        <v>461</v>
      </c>
      <c r="C354" s="124">
        <v>96</v>
      </c>
      <c r="D354" s="125">
        <v>2.1</v>
      </c>
      <c r="E354" s="125">
        <v>1.5</v>
      </c>
      <c r="F354" s="123">
        <v>0.19</v>
      </c>
      <c r="G354" s="118">
        <v>20</v>
      </c>
      <c r="H354" s="118">
        <v>30</v>
      </c>
      <c r="I354" s="119">
        <v>60</v>
      </c>
      <c r="J354" s="119">
        <v>120</v>
      </c>
      <c r="K354" s="119">
        <v>8</v>
      </c>
      <c r="L354" s="119">
        <v>16</v>
      </c>
      <c r="M354" s="120">
        <v>7</v>
      </c>
      <c r="N354" s="121" t="s">
        <v>213</v>
      </c>
    </row>
    <row r="355" spans="1:14" x14ac:dyDescent="0.2">
      <c r="A355" s="86">
        <v>920</v>
      </c>
      <c r="B355" s="121" t="s">
        <v>462</v>
      </c>
      <c r="C355" s="124">
        <v>486</v>
      </c>
      <c r="D355" s="125">
        <v>0.21</v>
      </c>
      <c r="E355" s="160">
        <v>0.11</v>
      </c>
      <c r="F355" s="123">
        <v>1.2E-2</v>
      </c>
      <c r="G355" s="118">
        <v>20</v>
      </c>
      <c r="H355" s="118">
        <v>30</v>
      </c>
      <c r="I355" s="119">
        <v>60</v>
      </c>
      <c r="J355" s="119">
        <v>120</v>
      </c>
      <c r="K355" s="119">
        <v>8</v>
      </c>
      <c r="L355" s="119">
        <v>16</v>
      </c>
      <c r="M355" s="120">
        <v>7</v>
      </c>
      <c r="N355" s="121" t="s">
        <v>226</v>
      </c>
    </row>
    <row r="356" spans="1:14" x14ac:dyDescent="0.2">
      <c r="A356" s="86">
        <v>921</v>
      </c>
      <c r="B356" s="121" t="s">
        <v>463</v>
      </c>
      <c r="C356" s="124">
        <v>113.2</v>
      </c>
      <c r="D356" s="125">
        <v>2.2999999999999998</v>
      </c>
      <c r="E356" s="125">
        <v>1.7</v>
      </c>
      <c r="F356" s="123">
        <v>0.23</v>
      </c>
      <c r="G356" s="118">
        <v>20</v>
      </c>
      <c r="H356" s="118">
        <v>30</v>
      </c>
      <c r="I356" s="119">
        <v>60</v>
      </c>
      <c r="J356" s="119">
        <v>120</v>
      </c>
      <c r="K356" s="119">
        <v>8</v>
      </c>
      <c r="L356" s="119">
        <v>16</v>
      </c>
      <c r="M356" s="120">
        <v>7</v>
      </c>
      <c r="N356" s="121" t="s">
        <v>226</v>
      </c>
    </row>
    <row r="357" spans="1:14" x14ac:dyDescent="0.2">
      <c r="A357" s="86">
        <v>922</v>
      </c>
      <c r="B357" s="121" t="s">
        <v>464</v>
      </c>
      <c r="C357" s="124">
        <v>330</v>
      </c>
      <c r="D357" s="125">
        <v>3.3</v>
      </c>
      <c r="E357" s="125">
        <v>3.3</v>
      </c>
      <c r="F357" s="123">
        <v>0.33</v>
      </c>
      <c r="G357" s="118">
        <v>25</v>
      </c>
      <c r="H357" s="118">
        <v>35</v>
      </c>
      <c r="I357" s="119">
        <v>60</v>
      </c>
      <c r="J357" s="119">
        <v>120</v>
      </c>
      <c r="K357" s="119">
        <v>8</v>
      </c>
      <c r="L357" s="119">
        <v>16</v>
      </c>
      <c r="M357" s="120">
        <v>11</v>
      </c>
      <c r="N357" s="121" t="s">
        <v>226</v>
      </c>
    </row>
    <row r="358" spans="1:14" x14ac:dyDescent="0.2">
      <c r="A358" s="86">
        <v>924</v>
      </c>
      <c r="B358" s="121" t="s">
        <v>465</v>
      </c>
      <c r="C358" s="124">
        <v>150</v>
      </c>
      <c r="D358" s="125">
        <v>4.5</v>
      </c>
      <c r="E358" s="125">
        <v>3.6</v>
      </c>
      <c r="F358" s="123">
        <v>0.42</v>
      </c>
      <c r="G358" s="118">
        <v>60</v>
      </c>
      <c r="H358" s="118">
        <v>80</v>
      </c>
      <c r="I358" s="119">
        <v>60</v>
      </c>
      <c r="J358" s="119">
        <v>120</v>
      </c>
      <c r="K358" s="119">
        <v>8</v>
      </c>
      <c r="L358" s="119">
        <v>16</v>
      </c>
      <c r="M358" s="120">
        <v>10</v>
      </c>
      <c r="N358" s="121" t="s">
        <v>213</v>
      </c>
    </row>
    <row r="359" spans="1:14" x14ac:dyDescent="0.2">
      <c r="A359" s="86">
        <v>925</v>
      </c>
      <c r="B359" s="121" t="s">
        <v>466</v>
      </c>
      <c r="C359" s="154">
        <v>863</v>
      </c>
      <c r="D359" s="125">
        <v>33.4</v>
      </c>
      <c r="E359" s="125">
        <v>9.1999999999999993</v>
      </c>
      <c r="F359" s="123">
        <v>0.92</v>
      </c>
      <c r="G359" s="118">
        <v>20</v>
      </c>
      <c r="H359" s="118">
        <v>30</v>
      </c>
      <c r="I359" s="119">
        <v>60</v>
      </c>
      <c r="J359" s="119">
        <v>120</v>
      </c>
      <c r="K359" s="119">
        <v>8</v>
      </c>
      <c r="L359" s="119">
        <v>16</v>
      </c>
      <c r="M359" s="120" t="s">
        <v>540</v>
      </c>
      <c r="N359" s="121" t="s">
        <v>168</v>
      </c>
    </row>
    <row r="360" spans="1:14" x14ac:dyDescent="0.2">
      <c r="A360" s="86">
        <v>926</v>
      </c>
      <c r="B360" s="121" t="s">
        <v>467</v>
      </c>
      <c r="C360" s="154">
        <v>98</v>
      </c>
      <c r="D360" s="125">
        <v>3</v>
      </c>
      <c r="E360" s="125">
        <v>1.5</v>
      </c>
      <c r="F360" s="161">
        <v>0.1</v>
      </c>
      <c r="G360" s="118">
        <v>20</v>
      </c>
      <c r="H360" s="118">
        <v>30</v>
      </c>
      <c r="I360" s="119">
        <v>60</v>
      </c>
      <c r="J360" s="119">
        <v>120</v>
      </c>
      <c r="K360" s="119">
        <v>8</v>
      </c>
      <c r="L360" s="119">
        <v>16</v>
      </c>
      <c r="M360" s="120" t="s">
        <v>540</v>
      </c>
      <c r="N360" s="121" t="s">
        <v>203</v>
      </c>
    </row>
    <row r="361" spans="1:14" x14ac:dyDescent="0.2">
      <c r="A361" s="86">
        <v>927</v>
      </c>
      <c r="B361" s="121" t="s">
        <v>468</v>
      </c>
      <c r="C361" s="124">
        <v>67.5</v>
      </c>
      <c r="D361" s="125">
        <v>0.67500000000000004</v>
      </c>
      <c r="E361" s="125">
        <v>0.67500000000000004</v>
      </c>
      <c r="F361" s="123">
        <v>7.0000000000000007E-2</v>
      </c>
      <c r="G361" s="118">
        <v>25</v>
      </c>
      <c r="H361" s="118">
        <v>35</v>
      </c>
      <c r="I361" s="119">
        <v>60</v>
      </c>
      <c r="J361" s="119">
        <v>120</v>
      </c>
      <c r="K361" s="119">
        <v>8</v>
      </c>
      <c r="L361" s="119">
        <v>16</v>
      </c>
      <c r="M361" s="120">
        <v>11</v>
      </c>
      <c r="N361" s="121" t="s">
        <v>213</v>
      </c>
    </row>
    <row r="362" spans="1:14" x14ac:dyDescent="0.2">
      <c r="A362" s="86">
        <v>929</v>
      </c>
      <c r="B362" s="121" t="s">
        <v>469</v>
      </c>
      <c r="C362" s="124">
        <v>199.4</v>
      </c>
      <c r="D362" s="125">
        <v>6</v>
      </c>
      <c r="E362" s="125">
        <v>2</v>
      </c>
      <c r="F362" s="123">
        <v>0.25</v>
      </c>
      <c r="G362" s="118">
        <v>20</v>
      </c>
      <c r="H362" s="118">
        <v>30</v>
      </c>
      <c r="I362" s="119">
        <v>60</v>
      </c>
      <c r="J362" s="119">
        <v>120</v>
      </c>
      <c r="K362" s="119">
        <v>8</v>
      </c>
      <c r="L362" s="119">
        <v>16</v>
      </c>
      <c r="M362" s="120">
        <v>1</v>
      </c>
      <c r="N362" s="121" t="s">
        <v>213</v>
      </c>
    </row>
    <row r="363" spans="1:14" x14ac:dyDescent="0.2">
      <c r="A363" s="86">
        <v>931</v>
      </c>
      <c r="B363" s="121" t="s">
        <v>470</v>
      </c>
      <c r="C363" s="154">
        <v>100</v>
      </c>
      <c r="D363" s="125">
        <v>2.2000000000000002</v>
      </c>
      <c r="E363" s="125">
        <v>1.6</v>
      </c>
      <c r="F363" s="161">
        <v>0.2</v>
      </c>
      <c r="G363" s="118">
        <v>20</v>
      </c>
      <c r="H363" s="118">
        <v>30</v>
      </c>
      <c r="I363" s="119">
        <v>60</v>
      </c>
      <c r="J363" s="119">
        <v>120</v>
      </c>
      <c r="K363" s="119">
        <v>8</v>
      </c>
      <c r="L363" s="119">
        <v>16</v>
      </c>
      <c r="M363" s="120">
        <v>7</v>
      </c>
      <c r="N363" s="121" t="s">
        <v>203</v>
      </c>
    </row>
    <row r="364" spans="1:14" x14ac:dyDescent="0.2">
      <c r="A364" s="86">
        <v>932</v>
      </c>
      <c r="B364" s="121" t="s">
        <v>471</v>
      </c>
      <c r="C364" s="154">
        <v>1064</v>
      </c>
      <c r="D364" s="125">
        <v>22.1</v>
      </c>
      <c r="E364" s="125">
        <v>16.2</v>
      </c>
      <c r="F364" s="161">
        <v>2.13</v>
      </c>
      <c r="G364" s="118">
        <v>20</v>
      </c>
      <c r="H364" s="118">
        <v>30</v>
      </c>
      <c r="I364" s="119">
        <v>60</v>
      </c>
      <c r="J364" s="119">
        <v>120</v>
      </c>
      <c r="K364" s="119">
        <v>8</v>
      </c>
      <c r="L364" s="119">
        <v>16</v>
      </c>
      <c r="M364" s="120">
        <v>7</v>
      </c>
      <c r="N364" s="121" t="s">
        <v>203</v>
      </c>
    </row>
    <row r="365" spans="1:14" x14ac:dyDescent="0.2">
      <c r="A365" s="86">
        <v>933</v>
      </c>
      <c r="B365" s="121" t="s">
        <v>472</v>
      </c>
      <c r="C365" s="154">
        <v>153</v>
      </c>
      <c r="D365" s="125">
        <v>4.6449999999999996</v>
      </c>
      <c r="E365" s="125">
        <v>1.6900000000000002</v>
      </c>
      <c r="F365" s="161">
        <v>0.16900000000000001</v>
      </c>
      <c r="G365" s="118">
        <v>20</v>
      </c>
      <c r="H365" s="118">
        <v>30</v>
      </c>
      <c r="I365" s="119">
        <v>60</v>
      </c>
      <c r="J365" s="119">
        <v>120</v>
      </c>
      <c r="K365" s="119">
        <v>8</v>
      </c>
      <c r="L365" s="119">
        <v>16</v>
      </c>
      <c r="M365" s="120">
        <v>1</v>
      </c>
      <c r="N365" s="121" t="s">
        <v>168</v>
      </c>
    </row>
    <row r="366" spans="1:14" x14ac:dyDescent="0.2">
      <c r="A366" s="86">
        <v>934</v>
      </c>
      <c r="B366" s="162" t="s">
        <v>473</v>
      </c>
      <c r="C366" s="154">
        <v>80</v>
      </c>
      <c r="D366" s="125">
        <v>2.4</v>
      </c>
      <c r="E366" s="125">
        <v>1.6</v>
      </c>
      <c r="F366" s="161">
        <v>0.16</v>
      </c>
      <c r="G366" s="118">
        <v>25</v>
      </c>
      <c r="H366" s="118">
        <v>35</v>
      </c>
      <c r="I366" s="119">
        <v>60</v>
      </c>
      <c r="J366" s="119">
        <v>120</v>
      </c>
      <c r="K366" s="119">
        <v>8</v>
      </c>
      <c r="L366" s="119">
        <v>16</v>
      </c>
      <c r="M366" s="120">
        <v>7</v>
      </c>
      <c r="N366" s="121" t="s">
        <v>168</v>
      </c>
    </row>
    <row r="367" spans="1:14" x14ac:dyDescent="0.2">
      <c r="A367" s="86">
        <v>935</v>
      </c>
      <c r="B367" s="123" t="s">
        <v>474</v>
      </c>
      <c r="C367" s="154">
        <v>500</v>
      </c>
      <c r="D367" s="123">
        <v>10.3</v>
      </c>
      <c r="E367" s="123">
        <v>5.0999999999999996</v>
      </c>
      <c r="F367" s="126">
        <v>0.51</v>
      </c>
      <c r="G367" s="118">
        <v>20</v>
      </c>
      <c r="H367" s="118">
        <v>30</v>
      </c>
      <c r="I367" s="119">
        <v>60</v>
      </c>
      <c r="J367" s="119">
        <v>120</v>
      </c>
      <c r="K367" s="119">
        <v>8</v>
      </c>
      <c r="L367" s="119">
        <v>16</v>
      </c>
      <c r="M367" s="120">
        <v>1</v>
      </c>
      <c r="N367" s="121" t="s">
        <v>213</v>
      </c>
    </row>
    <row r="368" spans="1:14" x14ac:dyDescent="0.2">
      <c r="A368" s="86">
        <v>937</v>
      </c>
      <c r="B368" s="123" t="s">
        <v>475</v>
      </c>
      <c r="C368" s="154">
        <v>85</v>
      </c>
      <c r="D368" s="123">
        <v>2.6</v>
      </c>
      <c r="E368" s="123">
        <v>1.7</v>
      </c>
      <c r="F368" s="126">
        <v>0.17</v>
      </c>
      <c r="G368" s="118">
        <v>25</v>
      </c>
      <c r="H368" s="118">
        <v>35</v>
      </c>
      <c r="I368" s="119">
        <v>60</v>
      </c>
      <c r="J368" s="119">
        <v>120</v>
      </c>
      <c r="K368" s="119">
        <v>8</v>
      </c>
      <c r="L368" s="119">
        <v>16</v>
      </c>
      <c r="M368" s="120">
        <v>7</v>
      </c>
      <c r="N368" s="121" t="s">
        <v>213</v>
      </c>
    </row>
    <row r="369" spans="1:14" x14ac:dyDescent="0.2">
      <c r="A369" s="86">
        <v>939</v>
      </c>
      <c r="B369" s="123" t="s">
        <v>476</v>
      </c>
      <c r="C369" s="154">
        <v>339</v>
      </c>
      <c r="D369" s="123">
        <v>3.4</v>
      </c>
      <c r="E369" s="123">
        <v>3.4</v>
      </c>
      <c r="F369" s="126">
        <v>0.34</v>
      </c>
      <c r="G369" s="118">
        <v>20</v>
      </c>
      <c r="H369" s="118">
        <v>30</v>
      </c>
      <c r="I369" s="119">
        <v>60</v>
      </c>
      <c r="J369" s="119">
        <v>120</v>
      </c>
      <c r="K369" s="119">
        <v>8</v>
      </c>
      <c r="L369" s="119">
        <v>16</v>
      </c>
      <c r="M369" s="120">
        <v>7</v>
      </c>
      <c r="N369" s="121" t="s">
        <v>213</v>
      </c>
    </row>
    <row r="370" spans="1:14" x14ac:dyDescent="0.2">
      <c r="A370" s="86">
        <v>940</v>
      </c>
      <c r="B370" s="123" t="s">
        <v>477</v>
      </c>
      <c r="C370" s="178">
        <v>11040</v>
      </c>
      <c r="D370" s="177">
        <v>110.4</v>
      </c>
      <c r="E370" s="177">
        <v>110.4</v>
      </c>
      <c r="F370" s="180">
        <v>11.04</v>
      </c>
      <c r="G370" s="118">
        <v>10</v>
      </c>
      <c r="H370" s="118">
        <v>15</v>
      </c>
      <c r="I370" s="119">
        <v>60</v>
      </c>
      <c r="J370" s="119">
        <v>120</v>
      </c>
      <c r="K370" s="119">
        <v>8</v>
      </c>
      <c r="L370" s="119">
        <v>16</v>
      </c>
      <c r="M370" s="120">
        <v>7</v>
      </c>
      <c r="N370" s="121" t="s">
        <v>226</v>
      </c>
    </row>
    <row r="371" spans="1:14" x14ac:dyDescent="0.2">
      <c r="A371" s="199">
        <v>941</v>
      </c>
      <c r="B371" s="200" t="s">
        <v>546</v>
      </c>
      <c r="C371" s="201">
        <v>333</v>
      </c>
      <c r="D371" s="200">
        <v>3.3</v>
      </c>
      <c r="E371" s="200">
        <v>3.3</v>
      </c>
      <c r="F371" s="202">
        <v>0.33</v>
      </c>
      <c r="G371" s="203">
        <v>20</v>
      </c>
      <c r="H371" s="203">
        <v>30</v>
      </c>
      <c r="I371" s="203">
        <v>60</v>
      </c>
      <c r="J371" s="203">
        <v>120</v>
      </c>
      <c r="K371" s="203">
        <v>8</v>
      </c>
      <c r="L371" s="203">
        <v>16</v>
      </c>
      <c r="M371" s="204">
        <v>7</v>
      </c>
      <c r="N371" s="205" t="s">
        <v>213</v>
      </c>
    </row>
    <row r="372" spans="1:14" x14ac:dyDescent="0.2">
      <c r="A372" s="136">
        <v>942</v>
      </c>
      <c r="B372" s="123" t="s">
        <v>548</v>
      </c>
      <c r="C372" s="154">
        <v>211</v>
      </c>
      <c r="D372" s="123">
        <v>6.1</v>
      </c>
      <c r="E372" s="123">
        <v>2.1</v>
      </c>
      <c r="F372" s="126">
        <v>0.28000000000000003</v>
      </c>
      <c r="G372" s="118">
        <v>20</v>
      </c>
      <c r="H372" s="118">
        <v>30</v>
      </c>
      <c r="I372" s="119">
        <v>60</v>
      </c>
      <c r="J372" s="119">
        <v>120</v>
      </c>
      <c r="K372" s="119">
        <v>8</v>
      </c>
      <c r="L372" s="119">
        <v>16</v>
      </c>
      <c r="M372" s="120">
        <v>1</v>
      </c>
      <c r="N372" s="121" t="s">
        <v>213</v>
      </c>
    </row>
    <row r="373" spans="1:14" x14ac:dyDescent="0.2">
      <c r="A373" s="136">
        <v>943</v>
      </c>
      <c r="B373" s="123" t="s">
        <v>553</v>
      </c>
      <c r="C373" s="154">
        <v>550</v>
      </c>
      <c r="D373" s="123">
        <v>11.5</v>
      </c>
      <c r="E373" s="146">
        <v>6</v>
      </c>
      <c r="F373" s="126">
        <v>0.6</v>
      </c>
      <c r="G373" s="151">
        <v>15</v>
      </c>
      <c r="H373" s="151">
        <v>20</v>
      </c>
      <c r="I373" s="119">
        <v>60</v>
      </c>
      <c r="J373" s="119">
        <v>120</v>
      </c>
      <c r="K373" s="119">
        <v>8</v>
      </c>
      <c r="L373" s="119">
        <v>16</v>
      </c>
      <c r="M373" s="163" t="s">
        <v>540</v>
      </c>
      <c r="N373" s="121" t="s">
        <v>168</v>
      </c>
    </row>
    <row r="374" spans="1:14" x14ac:dyDescent="0.2">
      <c r="A374" s="105">
        <v>945</v>
      </c>
      <c r="B374" s="177" t="s">
        <v>563</v>
      </c>
      <c r="C374" s="178">
        <v>209</v>
      </c>
      <c r="D374" s="177">
        <v>3.1</v>
      </c>
      <c r="E374" s="179">
        <v>1.9</v>
      </c>
      <c r="F374" s="180">
        <v>0.12</v>
      </c>
      <c r="G374" s="181">
        <v>25</v>
      </c>
      <c r="H374" s="181">
        <v>35</v>
      </c>
      <c r="I374" s="182">
        <v>60</v>
      </c>
      <c r="J374" s="182">
        <v>120</v>
      </c>
      <c r="K374" s="182">
        <v>8</v>
      </c>
      <c r="L374" s="182">
        <v>16</v>
      </c>
      <c r="M374" s="183"/>
      <c r="N374" s="176" t="s">
        <v>564</v>
      </c>
    </row>
    <row r="375" spans="1:14" x14ac:dyDescent="0.2">
      <c r="A375" s="105">
        <v>946</v>
      </c>
      <c r="B375" s="177" t="s">
        <v>587</v>
      </c>
      <c r="C375" s="178">
        <v>388</v>
      </c>
      <c r="D375" s="177">
        <v>11.8</v>
      </c>
      <c r="E375" s="179">
        <v>4.0999999999999996</v>
      </c>
      <c r="F375" s="180">
        <v>0.59</v>
      </c>
      <c r="G375" s="181">
        <v>20</v>
      </c>
      <c r="H375" s="181">
        <v>30</v>
      </c>
      <c r="I375" s="182">
        <v>60</v>
      </c>
      <c r="J375" s="182">
        <v>120</v>
      </c>
      <c r="K375" s="182">
        <v>8</v>
      </c>
      <c r="L375" s="182">
        <v>16</v>
      </c>
      <c r="M375" s="120">
        <v>1</v>
      </c>
      <c r="N375" s="176" t="s">
        <v>588</v>
      </c>
    </row>
    <row r="376" spans="1:14" x14ac:dyDescent="0.2">
      <c r="A376" s="105">
        <v>947</v>
      </c>
      <c r="B376" s="177" t="s">
        <v>584</v>
      </c>
      <c r="C376" s="178">
        <v>244</v>
      </c>
      <c r="D376" s="177">
        <v>14.6</v>
      </c>
      <c r="E376" s="179">
        <v>14.5</v>
      </c>
      <c r="F376" s="180">
        <v>1.94</v>
      </c>
      <c r="G376" s="181">
        <v>20</v>
      </c>
      <c r="H376" s="181">
        <v>30</v>
      </c>
      <c r="I376" s="182">
        <v>110</v>
      </c>
      <c r="J376" s="182">
        <v>130</v>
      </c>
      <c r="K376" s="182">
        <v>18</v>
      </c>
      <c r="L376" s="182">
        <v>22</v>
      </c>
      <c r="M376" s="183" t="s">
        <v>585</v>
      </c>
      <c r="N376" s="176" t="s">
        <v>586</v>
      </c>
    </row>
    <row r="377" spans="1:14" x14ac:dyDescent="0.2">
      <c r="A377" s="88">
        <v>1004</v>
      </c>
      <c r="B377" s="137" t="s">
        <v>396</v>
      </c>
      <c r="C377" s="143">
        <v>11400</v>
      </c>
      <c r="D377" s="138">
        <v>171</v>
      </c>
      <c r="E377" s="138">
        <v>114</v>
      </c>
      <c r="F377" s="139">
        <v>11.4</v>
      </c>
      <c r="G377" s="134">
        <v>20</v>
      </c>
      <c r="H377" s="134">
        <v>30</v>
      </c>
      <c r="I377" s="119">
        <v>60</v>
      </c>
      <c r="J377" s="119">
        <v>120</v>
      </c>
      <c r="K377" s="119">
        <v>8</v>
      </c>
      <c r="L377" s="119">
        <v>16</v>
      </c>
      <c r="M377" s="120">
        <v>8</v>
      </c>
      <c r="N377" s="135" t="s">
        <v>201</v>
      </c>
    </row>
    <row r="378" spans="1:14" x14ac:dyDescent="0.2">
      <c r="A378" s="88">
        <v>1006</v>
      </c>
      <c r="B378" s="137" t="s">
        <v>478</v>
      </c>
      <c r="C378" s="131">
        <v>320</v>
      </c>
      <c r="D378" s="138">
        <v>8</v>
      </c>
      <c r="E378" s="138">
        <v>8</v>
      </c>
      <c r="F378" s="139">
        <v>0.96</v>
      </c>
      <c r="G378" s="134">
        <v>25</v>
      </c>
      <c r="H378" s="134">
        <v>35</v>
      </c>
      <c r="I378" s="119">
        <v>60</v>
      </c>
      <c r="J378" s="119">
        <v>120</v>
      </c>
      <c r="K378" s="119">
        <v>8</v>
      </c>
      <c r="L378" s="119">
        <v>16</v>
      </c>
      <c r="M378" s="120">
        <v>7</v>
      </c>
      <c r="N378" s="135" t="s">
        <v>201</v>
      </c>
    </row>
    <row r="379" spans="1:14" x14ac:dyDescent="0.2">
      <c r="A379" s="88">
        <v>1007</v>
      </c>
      <c r="B379" s="137" t="s">
        <v>479</v>
      </c>
      <c r="C379" s="131">
        <v>562</v>
      </c>
      <c r="D379" s="138">
        <v>14.2</v>
      </c>
      <c r="E379" s="138">
        <v>14.1</v>
      </c>
      <c r="F379" s="139">
        <v>1.72</v>
      </c>
      <c r="G379" s="134">
        <v>20</v>
      </c>
      <c r="H379" s="134">
        <v>30</v>
      </c>
      <c r="I379" s="119">
        <v>60</v>
      </c>
      <c r="J379" s="119">
        <v>120</v>
      </c>
      <c r="K379" s="119">
        <v>8</v>
      </c>
      <c r="L379" s="119">
        <v>16</v>
      </c>
      <c r="M379" s="120">
        <v>7</v>
      </c>
      <c r="N379" s="135" t="s">
        <v>201</v>
      </c>
    </row>
    <row r="380" spans="1:14" x14ac:dyDescent="0.2">
      <c r="A380" s="88">
        <v>1008</v>
      </c>
      <c r="B380" s="137" t="s">
        <v>480</v>
      </c>
      <c r="C380" s="131">
        <v>150</v>
      </c>
      <c r="D380" s="138">
        <v>4.5</v>
      </c>
      <c r="E380" s="138">
        <v>2.2999999999999998</v>
      </c>
      <c r="F380" s="139">
        <v>0.3</v>
      </c>
      <c r="G380" s="134">
        <v>20</v>
      </c>
      <c r="H380" s="134">
        <v>30</v>
      </c>
      <c r="I380" s="119">
        <v>60</v>
      </c>
      <c r="J380" s="119">
        <v>120</v>
      </c>
      <c r="K380" s="119">
        <v>8</v>
      </c>
      <c r="L380" s="119">
        <v>16</v>
      </c>
      <c r="M380" s="120">
        <v>7</v>
      </c>
      <c r="N380" s="135" t="s">
        <v>201</v>
      </c>
    </row>
    <row r="381" spans="1:14" x14ac:dyDescent="0.2">
      <c r="A381" s="88">
        <v>1010</v>
      </c>
      <c r="B381" s="137" t="s">
        <v>481</v>
      </c>
      <c r="C381" s="131">
        <v>102</v>
      </c>
      <c r="D381" s="138">
        <v>1.1000000000000001</v>
      </c>
      <c r="E381" s="138">
        <v>1</v>
      </c>
      <c r="F381" s="139">
        <v>0.1</v>
      </c>
      <c r="G381" s="134">
        <v>20</v>
      </c>
      <c r="H381" s="134">
        <v>30</v>
      </c>
      <c r="I381" s="119">
        <v>60</v>
      </c>
      <c r="J381" s="119">
        <v>120</v>
      </c>
      <c r="K381" s="119">
        <v>8</v>
      </c>
      <c r="L381" s="119">
        <v>16</v>
      </c>
      <c r="M381" s="120">
        <v>7</v>
      </c>
      <c r="N381" s="135" t="s">
        <v>201</v>
      </c>
    </row>
    <row r="382" spans="1:14" x14ac:dyDescent="0.2">
      <c r="A382" s="88">
        <v>1011</v>
      </c>
      <c r="B382" s="137" t="s">
        <v>482</v>
      </c>
      <c r="C382" s="131">
        <v>101</v>
      </c>
      <c r="D382" s="138">
        <v>1</v>
      </c>
      <c r="E382" s="138">
        <v>1</v>
      </c>
      <c r="F382" s="139">
        <v>0.1</v>
      </c>
      <c r="G382" s="134">
        <v>20</v>
      </c>
      <c r="H382" s="134">
        <v>30</v>
      </c>
      <c r="I382" s="119">
        <v>60</v>
      </c>
      <c r="J382" s="119">
        <v>120</v>
      </c>
      <c r="K382" s="119">
        <v>8</v>
      </c>
      <c r="L382" s="119">
        <v>16</v>
      </c>
      <c r="M382" s="120">
        <v>7</v>
      </c>
      <c r="N382" s="135" t="s">
        <v>201</v>
      </c>
    </row>
    <row r="383" spans="1:14" x14ac:dyDescent="0.2">
      <c r="A383" s="88">
        <v>1013</v>
      </c>
      <c r="B383" s="123" t="s">
        <v>483</v>
      </c>
      <c r="C383" s="131">
        <v>83</v>
      </c>
      <c r="D383" s="138">
        <v>2.5</v>
      </c>
      <c r="E383" s="138">
        <v>1.2</v>
      </c>
      <c r="F383" s="139">
        <v>0.17</v>
      </c>
      <c r="G383" s="134">
        <v>20</v>
      </c>
      <c r="H383" s="134">
        <v>30</v>
      </c>
      <c r="I383" s="119">
        <v>60</v>
      </c>
      <c r="J383" s="119">
        <v>120</v>
      </c>
      <c r="K383" s="119">
        <v>8</v>
      </c>
      <c r="L383" s="119">
        <v>16</v>
      </c>
      <c r="M383" s="120">
        <v>7</v>
      </c>
      <c r="N383" s="135" t="s">
        <v>201</v>
      </c>
    </row>
    <row r="384" spans="1:14" x14ac:dyDescent="0.2">
      <c r="A384" s="88">
        <v>1014</v>
      </c>
      <c r="B384" s="137" t="s">
        <v>484</v>
      </c>
      <c r="C384" s="131">
        <v>76</v>
      </c>
      <c r="D384" s="138">
        <v>2.2999999999999998</v>
      </c>
      <c r="E384" s="138">
        <v>1.1000000000000001</v>
      </c>
      <c r="F384" s="139">
        <v>0.08</v>
      </c>
      <c r="G384" s="134">
        <v>25</v>
      </c>
      <c r="H384" s="134">
        <v>35</v>
      </c>
      <c r="I384" s="119">
        <v>60</v>
      </c>
      <c r="J384" s="119">
        <v>120</v>
      </c>
      <c r="K384" s="119">
        <v>8</v>
      </c>
      <c r="L384" s="119">
        <v>16</v>
      </c>
      <c r="M384" s="120">
        <v>10</v>
      </c>
      <c r="N384" s="135" t="s">
        <v>201</v>
      </c>
    </row>
    <row r="385" spans="1:14" x14ac:dyDescent="0.2">
      <c r="A385" s="86">
        <v>1015</v>
      </c>
      <c r="B385" s="121" t="s">
        <v>485</v>
      </c>
      <c r="C385" s="124">
        <v>95</v>
      </c>
      <c r="D385" s="125">
        <v>3.9</v>
      </c>
      <c r="E385" s="125">
        <v>2.9</v>
      </c>
      <c r="F385" s="123">
        <v>0.28999999999999998</v>
      </c>
      <c r="G385" s="134">
        <v>60</v>
      </c>
      <c r="H385" s="134">
        <v>80</v>
      </c>
      <c r="I385" s="119">
        <v>60</v>
      </c>
      <c r="J385" s="119">
        <v>120</v>
      </c>
      <c r="K385" s="119">
        <v>8</v>
      </c>
      <c r="L385" s="119">
        <v>16</v>
      </c>
      <c r="M385" s="120">
        <v>7</v>
      </c>
      <c r="N385" s="135" t="s">
        <v>201</v>
      </c>
    </row>
    <row r="386" spans="1:14" x14ac:dyDescent="0.2">
      <c r="A386" s="86">
        <v>1016</v>
      </c>
      <c r="B386" s="121" t="s">
        <v>486</v>
      </c>
      <c r="C386" s="124">
        <v>68</v>
      </c>
      <c r="D386" s="125">
        <v>2</v>
      </c>
      <c r="E386" s="125">
        <v>1.6</v>
      </c>
      <c r="F386" s="123">
        <v>0.18</v>
      </c>
      <c r="G386" s="134">
        <v>25</v>
      </c>
      <c r="H386" s="134">
        <v>35</v>
      </c>
      <c r="I386" s="119">
        <v>60</v>
      </c>
      <c r="J386" s="119">
        <v>120</v>
      </c>
      <c r="K386" s="119">
        <v>8</v>
      </c>
      <c r="L386" s="119">
        <v>16</v>
      </c>
      <c r="M386" s="120">
        <v>7</v>
      </c>
      <c r="N386" s="135" t="s">
        <v>201</v>
      </c>
    </row>
    <row r="387" spans="1:14" x14ac:dyDescent="0.2">
      <c r="A387" s="86">
        <v>1017</v>
      </c>
      <c r="B387" s="121" t="s">
        <v>487</v>
      </c>
      <c r="C387" s="124">
        <v>244</v>
      </c>
      <c r="D387" s="125">
        <v>4.9000000000000004</v>
      </c>
      <c r="E387" s="125">
        <v>3.7</v>
      </c>
      <c r="F387" s="123">
        <v>0.49</v>
      </c>
      <c r="G387" s="164">
        <v>20</v>
      </c>
      <c r="H387" s="164">
        <v>30</v>
      </c>
      <c r="I387" s="119">
        <v>60</v>
      </c>
      <c r="J387" s="119">
        <v>120</v>
      </c>
      <c r="K387" s="119">
        <v>8</v>
      </c>
      <c r="L387" s="119">
        <v>16</v>
      </c>
      <c r="M387" s="120">
        <v>7</v>
      </c>
      <c r="N387" s="135" t="s">
        <v>201</v>
      </c>
    </row>
    <row r="388" spans="1:14" x14ac:dyDescent="0.2">
      <c r="A388" s="86">
        <v>1018</v>
      </c>
      <c r="B388" s="121" t="s">
        <v>488</v>
      </c>
      <c r="C388" s="124">
        <v>386.7</v>
      </c>
      <c r="D388" s="125">
        <v>11.6</v>
      </c>
      <c r="E388" s="125">
        <v>5.8</v>
      </c>
      <c r="F388" s="123">
        <v>0.77</v>
      </c>
      <c r="G388" s="164">
        <v>20</v>
      </c>
      <c r="H388" s="164">
        <v>30</v>
      </c>
      <c r="I388" s="119">
        <v>60</v>
      </c>
      <c r="J388" s="119">
        <v>120</v>
      </c>
      <c r="K388" s="119">
        <v>8</v>
      </c>
      <c r="L388" s="119">
        <v>16</v>
      </c>
      <c r="M388" s="120">
        <v>7</v>
      </c>
      <c r="N388" s="135" t="s">
        <v>201</v>
      </c>
    </row>
    <row r="389" spans="1:14" x14ac:dyDescent="0.2">
      <c r="A389" s="86">
        <v>1019</v>
      </c>
      <c r="B389" s="121" t="s">
        <v>489</v>
      </c>
      <c r="C389" s="124">
        <v>850</v>
      </c>
      <c r="D389" s="125">
        <v>21.049999999999997</v>
      </c>
      <c r="E389" s="125">
        <v>11.525</v>
      </c>
      <c r="F389" s="123">
        <v>1.4200000000000002</v>
      </c>
      <c r="G389" s="134">
        <v>20</v>
      </c>
      <c r="H389" s="134">
        <v>30</v>
      </c>
      <c r="I389" s="119">
        <v>60</v>
      </c>
      <c r="J389" s="119">
        <v>120</v>
      </c>
      <c r="K389" s="119">
        <v>8</v>
      </c>
      <c r="L389" s="119">
        <v>16</v>
      </c>
      <c r="M389" s="120">
        <v>1</v>
      </c>
      <c r="N389" s="135" t="s">
        <v>201</v>
      </c>
    </row>
    <row r="390" spans="1:14" x14ac:dyDescent="0.2">
      <c r="A390" s="86">
        <v>1020</v>
      </c>
      <c r="B390" s="121" t="s">
        <v>490</v>
      </c>
      <c r="C390" s="124">
        <v>120</v>
      </c>
      <c r="D390" s="125">
        <v>4.4000000000000004</v>
      </c>
      <c r="E390" s="125">
        <v>1.4</v>
      </c>
      <c r="F390" s="123">
        <v>0.14000000000000001</v>
      </c>
      <c r="G390" s="164">
        <v>20</v>
      </c>
      <c r="H390" s="164">
        <v>30</v>
      </c>
      <c r="I390" s="119">
        <v>60</v>
      </c>
      <c r="J390" s="119">
        <v>120</v>
      </c>
      <c r="K390" s="119">
        <v>8</v>
      </c>
      <c r="L390" s="119">
        <v>16</v>
      </c>
      <c r="M390" s="120">
        <v>1</v>
      </c>
      <c r="N390" s="135" t="s">
        <v>201</v>
      </c>
    </row>
    <row r="391" spans="1:14" x14ac:dyDescent="0.2">
      <c r="A391" s="86">
        <v>1021</v>
      </c>
      <c r="B391" s="121" t="s">
        <v>491</v>
      </c>
      <c r="C391" s="124">
        <v>57</v>
      </c>
      <c r="D391" s="125">
        <v>1.7</v>
      </c>
      <c r="E391" s="125">
        <v>0.9</v>
      </c>
      <c r="F391" s="123">
        <v>0.06</v>
      </c>
      <c r="G391" s="164">
        <v>25</v>
      </c>
      <c r="H391" s="164">
        <v>35</v>
      </c>
      <c r="I391" s="119">
        <v>60</v>
      </c>
      <c r="J391" s="119">
        <v>120</v>
      </c>
      <c r="K391" s="119">
        <v>8</v>
      </c>
      <c r="L391" s="119">
        <v>16</v>
      </c>
      <c r="M391" s="120">
        <v>10</v>
      </c>
      <c r="N391" s="135" t="s">
        <v>201</v>
      </c>
    </row>
    <row r="392" spans="1:14" x14ac:dyDescent="0.2">
      <c r="A392" s="86">
        <v>1022</v>
      </c>
      <c r="B392" s="121" t="s">
        <v>492</v>
      </c>
      <c r="C392" s="124">
        <v>60</v>
      </c>
      <c r="D392" s="125">
        <v>1.8</v>
      </c>
      <c r="E392" s="125">
        <v>0.9</v>
      </c>
      <c r="F392" s="123">
        <v>0.06</v>
      </c>
      <c r="G392" s="164">
        <v>25</v>
      </c>
      <c r="H392" s="164">
        <v>35</v>
      </c>
      <c r="I392" s="119">
        <v>60</v>
      </c>
      <c r="J392" s="119">
        <v>120</v>
      </c>
      <c r="K392" s="119">
        <v>8</v>
      </c>
      <c r="L392" s="119">
        <v>16</v>
      </c>
      <c r="M392" s="120">
        <v>7</v>
      </c>
      <c r="N392" s="135" t="s">
        <v>201</v>
      </c>
    </row>
    <row r="393" spans="1:14" x14ac:dyDescent="0.2">
      <c r="A393" s="86">
        <v>1023</v>
      </c>
      <c r="B393" s="121" t="s">
        <v>493</v>
      </c>
      <c r="C393" s="124">
        <v>94</v>
      </c>
      <c r="D393" s="125">
        <v>2.8</v>
      </c>
      <c r="E393" s="125">
        <v>1.4</v>
      </c>
      <c r="F393" s="123">
        <v>0.19</v>
      </c>
      <c r="G393" s="164">
        <v>20</v>
      </c>
      <c r="H393" s="164">
        <v>30</v>
      </c>
      <c r="I393" s="119">
        <v>60</v>
      </c>
      <c r="J393" s="119">
        <v>120</v>
      </c>
      <c r="K393" s="119">
        <v>8</v>
      </c>
      <c r="L393" s="119">
        <v>16</v>
      </c>
      <c r="M393" s="120">
        <v>7</v>
      </c>
      <c r="N393" s="135" t="s">
        <v>201</v>
      </c>
    </row>
    <row r="394" spans="1:14" x14ac:dyDescent="0.2">
      <c r="A394" s="86">
        <v>1024</v>
      </c>
      <c r="B394" s="121" t="s">
        <v>494</v>
      </c>
      <c r="C394" s="124">
        <v>60</v>
      </c>
      <c r="D394" s="125">
        <v>2</v>
      </c>
      <c r="E394" s="125">
        <v>2</v>
      </c>
      <c r="F394" s="123">
        <v>0.2</v>
      </c>
      <c r="G394" s="134">
        <v>25</v>
      </c>
      <c r="H394" s="134">
        <v>35</v>
      </c>
      <c r="I394" s="119">
        <v>60</v>
      </c>
      <c r="J394" s="119">
        <v>120</v>
      </c>
      <c r="K394" s="119">
        <v>8</v>
      </c>
      <c r="L394" s="119">
        <v>16</v>
      </c>
      <c r="M394" s="120">
        <v>7</v>
      </c>
      <c r="N394" s="135" t="s">
        <v>201</v>
      </c>
    </row>
    <row r="395" spans="1:14" x14ac:dyDescent="0.2">
      <c r="A395" s="86">
        <v>1025</v>
      </c>
      <c r="B395" s="121" t="s">
        <v>495</v>
      </c>
      <c r="C395" s="124">
        <v>137</v>
      </c>
      <c r="D395" s="125">
        <v>4.5</v>
      </c>
      <c r="E395" s="125">
        <v>1.7</v>
      </c>
      <c r="F395" s="123">
        <v>0.17</v>
      </c>
      <c r="G395" s="164">
        <v>20</v>
      </c>
      <c r="H395" s="164">
        <v>30</v>
      </c>
      <c r="I395" s="119">
        <v>60</v>
      </c>
      <c r="J395" s="119">
        <v>120</v>
      </c>
      <c r="K395" s="119">
        <v>8</v>
      </c>
      <c r="L395" s="119">
        <v>16</v>
      </c>
      <c r="M395" s="120">
        <v>1</v>
      </c>
      <c r="N395" s="135" t="s">
        <v>201</v>
      </c>
    </row>
    <row r="396" spans="1:14" x14ac:dyDescent="0.2">
      <c r="A396" s="86">
        <v>1026</v>
      </c>
      <c r="B396" s="121" t="s">
        <v>496</v>
      </c>
      <c r="C396" s="124">
        <v>98</v>
      </c>
      <c r="D396" s="125">
        <v>2.2000000000000002</v>
      </c>
      <c r="E396" s="125">
        <v>1.1000000000000001</v>
      </c>
      <c r="F396" s="123">
        <v>0.11</v>
      </c>
      <c r="G396" s="164">
        <v>20</v>
      </c>
      <c r="H396" s="164">
        <v>30</v>
      </c>
      <c r="I396" s="119">
        <v>60</v>
      </c>
      <c r="J396" s="119">
        <v>120</v>
      </c>
      <c r="K396" s="119">
        <v>8</v>
      </c>
      <c r="L396" s="119">
        <v>16</v>
      </c>
      <c r="M396" s="120">
        <v>1</v>
      </c>
      <c r="N396" s="121" t="s">
        <v>201</v>
      </c>
    </row>
    <row r="397" spans="1:14" x14ac:dyDescent="0.2">
      <c r="A397" s="86">
        <v>1027</v>
      </c>
      <c r="B397" s="121" t="s">
        <v>497</v>
      </c>
      <c r="C397" s="124">
        <v>70</v>
      </c>
      <c r="D397" s="125">
        <v>2.1</v>
      </c>
      <c r="E397" s="125">
        <v>1.1000000000000001</v>
      </c>
      <c r="F397" s="123">
        <v>7.0000000000000007E-2</v>
      </c>
      <c r="G397" s="164">
        <v>25</v>
      </c>
      <c r="H397" s="164">
        <v>35</v>
      </c>
      <c r="I397" s="119">
        <v>60</v>
      </c>
      <c r="J397" s="119">
        <v>120</v>
      </c>
      <c r="K397" s="119">
        <v>8</v>
      </c>
      <c r="L397" s="119">
        <v>16</v>
      </c>
      <c r="M397" s="120">
        <v>7</v>
      </c>
      <c r="N397" s="121" t="s">
        <v>201</v>
      </c>
    </row>
    <row r="398" spans="1:14" x14ac:dyDescent="0.2">
      <c r="A398" s="86">
        <v>1028</v>
      </c>
      <c r="B398" s="121" t="s">
        <v>498</v>
      </c>
      <c r="C398" s="124">
        <v>92.8</v>
      </c>
      <c r="D398" s="125">
        <v>2.8</v>
      </c>
      <c r="E398" s="125">
        <v>1</v>
      </c>
      <c r="F398" s="123">
        <v>0.14000000000000001</v>
      </c>
      <c r="G398" s="164">
        <v>20</v>
      </c>
      <c r="H398" s="164">
        <v>30</v>
      </c>
      <c r="I398" s="119">
        <v>60</v>
      </c>
      <c r="J398" s="119">
        <v>120</v>
      </c>
      <c r="K398" s="119">
        <v>8</v>
      </c>
      <c r="L398" s="119">
        <v>16</v>
      </c>
      <c r="M398" s="120">
        <v>1</v>
      </c>
      <c r="N398" s="121" t="s">
        <v>201</v>
      </c>
    </row>
    <row r="399" spans="1:14" x14ac:dyDescent="0.2">
      <c r="A399" s="136">
        <v>1029</v>
      </c>
      <c r="B399" s="121" t="s">
        <v>547</v>
      </c>
      <c r="C399" s="124">
        <v>192</v>
      </c>
      <c r="D399" s="125">
        <v>5.9</v>
      </c>
      <c r="E399" s="125">
        <v>2.5</v>
      </c>
      <c r="F399" s="123">
        <v>0.4</v>
      </c>
      <c r="G399" s="164">
        <v>20</v>
      </c>
      <c r="H399" s="164">
        <v>30</v>
      </c>
      <c r="I399" s="119">
        <v>60</v>
      </c>
      <c r="J399" s="119">
        <v>120</v>
      </c>
      <c r="K399" s="119">
        <v>8</v>
      </c>
      <c r="L399" s="119">
        <v>16</v>
      </c>
      <c r="M399" s="120">
        <v>1</v>
      </c>
      <c r="N399" s="121" t="s">
        <v>201</v>
      </c>
    </row>
    <row r="400" spans="1:14" x14ac:dyDescent="0.2">
      <c r="A400" s="105">
        <v>1030</v>
      </c>
      <c r="B400" s="174" t="s">
        <v>562</v>
      </c>
      <c r="C400" s="174">
        <v>99</v>
      </c>
      <c r="D400" s="174">
        <v>3</v>
      </c>
      <c r="E400" s="174">
        <v>1.5</v>
      </c>
      <c r="F400" s="174">
        <v>0.2</v>
      </c>
      <c r="G400" s="175">
        <v>20</v>
      </c>
      <c r="H400" s="175">
        <v>30</v>
      </c>
      <c r="I400" s="174">
        <v>60</v>
      </c>
      <c r="J400" s="174">
        <v>120</v>
      </c>
      <c r="K400" s="174">
        <v>8</v>
      </c>
      <c r="L400" s="174">
        <v>16</v>
      </c>
      <c r="M400" s="174">
        <v>10</v>
      </c>
      <c r="N400" s="176" t="s">
        <v>201</v>
      </c>
    </row>
  </sheetData>
  <autoFilter ref="A1:N400" xr:uid="{00000000-0009-0000-0000-000006000000}"/>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記入要領</vt:lpstr>
      <vt:lpstr>調査票</vt:lpstr>
      <vt:lpstr>別紙１</vt:lpstr>
      <vt:lpstr>別紙２</vt:lpstr>
      <vt:lpstr>別紙３</vt:lpstr>
      <vt:lpstr>下水処理場</vt:lpstr>
      <vt:lpstr>確認用</vt:lpstr>
      <vt:lpstr>基準値</vt:lpstr>
      <vt:lpstr>調査票!OLE_LINK1</vt:lpstr>
      <vt:lpstr>確認用!Print_Area</vt:lpstr>
      <vt:lpstr>記入要領!Print_Area</vt:lpstr>
      <vt:lpstr>調査票!Print_Area</vt:lpstr>
      <vt:lpstr>別紙１!Print_Area</vt:lpstr>
      <vt:lpstr>別紙２!Print_Area</vt:lpstr>
      <vt:lpstr>別紙３!Print_Area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yamauchi-masahiro</dc:creator>
  <cp:lastModifiedBy>User</cp:lastModifiedBy>
  <cp:lastPrinted>2024-03-25T09:43:43Z</cp:lastPrinted>
  <dcterms:created xsi:type="dcterms:W3CDTF">2004-07-06T00:02:56Z</dcterms:created>
  <dcterms:modified xsi:type="dcterms:W3CDTF">2026-05-08T01:32:12Z</dcterms:modified>
</cp:coreProperties>
</file>