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501" lockStructure="1"/>
  <bookViews>
    <workbookView xWindow="240" yWindow="60"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P6" i="5"/>
  <c r="W10" i="4" s="1"/>
  <c r="O6" i="5"/>
  <c r="P10" i="4" s="1"/>
  <c r="N6" i="5"/>
  <c r="M6" i="5"/>
  <c r="L6" i="5"/>
  <c r="K6" i="5"/>
  <c r="P8" i="4" s="1"/>
  <c r="J6" i="5"/>
  <c r="I6" i="5"/>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I10" i="4"/>
  <c r="B10" i="4"/>
  <c r="AL8" i="4"/>
  <c r="W8" i="4"/>
  <c r="I8" i="4"/>
  <c r="B8"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<sst xmlns="http://schemas.openxmlformats.org/spreadsheetml/2006/main" count="221" uniqueCount="111">
  <si>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</si>
  <si>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</si>
  <si>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</si>
  <si>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</si>
  <si>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</si>
  <si>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</si>
  <si>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</si>
  <si>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</si>
  <si>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</si>
  <si>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</si>
  <si>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</si>
  <si>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</si>
  <si>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</si>
  <si>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</si>
  <si>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</si>
  <si>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</si>
  <si>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</si>
  <si>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</si>
  <si>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</si>
  <si>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</si>
  <si>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</si>
  <si>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</si>
  <si>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</si>
  <si>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</si>
  <si>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</si>
  <si>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</si>
  <si>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</si>
  <si>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</si>
  <si>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</si>
  <si>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</si>
  <si>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</si>
  <si>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</si>
  <si>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</si>
  <si>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</si>
  <si>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</si>
  <si>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</si>
  <si>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</si>
  <si>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</si>
  <si>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</si>
  <si>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</si>
  <si>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</si>
  <si>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22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</si>
  <si>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</si>
  <si>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</si>
  <si>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</si>
  <si>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</si>
  <si>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</si>
  <si>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</si>
  <si>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</si>
  <si>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</si>
  <si>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</si>
  <si>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</si>
  <si>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</si>
  <si>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</si>
  <si>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</si>
  <si>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</si>
  <si>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</si>
  <si>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</si>
  <si>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</si>
  <si>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</si>
  <si>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</si>
  <si>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</si>
  <si>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</si>
  <si>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</si>
  <si>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</si>
  <si>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</si>
  <si>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</si>
  <si>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</si>
  <si>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</si>
  <si>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</si>
  <si>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</si>
  <si>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</si>
  <si>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</si>
  <si>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</si>
  <si>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</si>
  <si>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</si>
  <si>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</si>
  <si>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</si>
  <si>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</si>
  <si>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</si>
  <si>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</si>
  <si>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</si>
  <si>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</si>
  <si>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</si>
  <si>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</si>
  <si>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</si>
  <si>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</si>
  <si>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</si>
  <si>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</si>
  <si>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</si>
  <si>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</si>
  <si>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</si>
  <si>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</si>
  <si>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</si>
  <si>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</si>
  <si>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</si>
  <si>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愛媛県　松山市</t>
  </si>
  <si>
    <t>法非適用</t>
  </si>
  <si>
    <t>下水道事業</t>
  </si>
  <si>
    <t>農業集落排水</t>
  </si>
  <si>
    <t>F2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</si>
  <si>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</si>
  <si>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</si>
  <si>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</si>
  <si>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</si>
  <si>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</si>
  <si>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</si>
  <si>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</si>
  <si>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「経費回収率」は、類似都市と比べ約30ポイント高く、汚水処理原価も低いことから、比較的少ない経費で事業運営が可能となっている。
　「施設利用率」は、減少傾向にあるが、これは、当該事業の利用者が近年減少していることが要因と考えている。</t>
    <phoneticPr fontId="4"/>
  </si>
  <si>
    <t>　平成24年度に管渠の修繕が発生したため、管渠改善率が上がっている。</t>
    <phoneticPr fontId="4"/>
  </si>
  <si>
    <t>　本事業は、事業の規模が小さく、事業費の不足分を一般会計から繰り入れている。
　今後は、人口減少による減収や施設の老朽化が進むことが予想されるため、地域の人口見通しや費用対効果なども考慮しつつ事業の検討を行う予定である。</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</si>
</sst>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データ!$ED$6:$EH$6</c:f>
              <c:numCache>
                <c:formatCode>#,##0.00;"△"#,##0.00</c:formatCode>
                <c:ptCount val="5"/>
                <c:pt idx="0">
                  <c:v>0</c:v>
                </c:pt>
                <c:pt idx="1">
                  <c:v>0</c:v>
                </c:pt>
                <c:pt idx="2" formatCode="#,##0.00;&quot;△&quot;#,##0.00;&quot;-&quot;">
                  <c:v>0.13</c:v>
                </c:pt>
                <c:pt idx="3">
                  <c:v>0</c:v>
                </c:pt>
                <c:pt idx="4">
                  <c:v>0</c:v>
                </c:pt>
              </c:numCache>
            </c:numRef>
          </c:val>
        </c:ser>
        <c:dLbls>
          <c:showLegendKey val="0"/>
          <c:showVal val="0"/>
          <c:showCatName val="0"/>
          <c:showSerName val="0"/>
          <c:showPercent val="0"/>
          <c:showBubbleSize val="0"/>
        </c:dLbls>
        <c:gapWidth val="150"/>
        <c:axId val="46818816"/>
        <c:axId val="468207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0.02</c:v>
                </c:pt>
                <c:pt idx="1">
                  <c:v>0.03</c:v>
                </c:pt>
                <c:pt idx="2">
                  <c:v>0.04</c:v>
                </c:pt>
                <c:pt idx="3">
                  <c:v>0.03</c:v>
                </c:pt>
                <c:pt idx="4">
                  <c:v>0.02</c:v>
                </c:pt>
              </c:numCache>
            </c:numRef>
          </c:val>
          <c:smooth val="0"/>
        </c:ser>
        <c:dLbls>
          <c:showLegendKey val="0"/>
          <c:showVal val="0"/>
          <c:showCatName val="0"/>
          <c:showSerName val="0"/>
          <c:showPercent val="0"/>
          <c:showBubbleSize val="0"/>
        </c:dLbls>
        <c:marker val="1"/>
        <c:smooth val="0"/>
        <c:axId val="46818816"/>
        <c:axId val="46820736"/>
      </c:lineChart>
      <c:dateAx>
        <c:axId val="46818816"/>
        <c:scaling>
          <c:orientation val="minMax"/>
        </c:scaling>
        <c:delete val="1"/>
        <c:axPos val="b"/>
        <c:numFmt formatCode="ge" sourceLinked="1"/>
        <c:majorTickMark val="none"/>
        <c:minorTickMark val="none"/>
        <c:tickLblPos val="none"/>
        <c:crossAx val="46820736"/>
        <c:crosses val="autoZero"/>
        <c:auto val="1"/>
        <c:lblOffset val="100"/>
        <c:baseTimeUnit val="years"/>
      </c:dateAx>
      <c:valAx>
        <c:axId val="468207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68188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データ!$CL$6:$CP$6</c:f>
              <c:numCache>
                <c:formatCode>#,##0.00;"△"#,##0.00;"-"</c:formatCode>
                <c:ptCount val="5"/>
                <c:pt idx="0">
                  <c:v>51.59</c:v>
                </c:pt>
                <c:pt idx="1">
                  <c:v>50.79</c:v>
                </c:pt>
                <c:pt idx="2">
                  <c:v>46.83</c:v>
                </c:pt>
                <c:pt idx="3">
                  <c:v>46.83</c:v>
                </c:pt>
                <c:pt idx="4">
                  <c:v>45.24</c:v>
                </c:pt>
              </c:numCache>
            </c:numRef>
          </c:val>
        </c:ser>
        <c:dLbls>
          <c:showLegendKey val="0"/>
          <c:showVal val="0"/>
          <c:showCatName val="0"/>
          <c:showSerName val="0"/>
          <c:showPercent val="0"/>
          <c:showBubbleSize val="0"/>
        </c:dLbls>
        <c:gapWidth val="150"/>
        <c:axId val="114080000"/>
        <c:axId val="1140862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54.23</c:v>
                </c:pt>
                <c:pt idx="1">
                  <c:v>55.2</c:v>
                </c:pt>
                <c:pt idx="2">
                  <c:v>54.74</c:v>
                </c:pt>
                <c:pt idx="3">
                  <c:v>53.78</c:v>
                </c:pt>
                <c:pt idx="4">
                  <c:v>53.24</c:v>
                </c:pt>
              </c:numCache>
            </c:numRef>
          </c:val>
          <c:smooth val="0"/>
        </c:ser>
        <c:dLbls>
          <c:showLegendKey val="0"/>
          <c:showVal val="0"/>
          <c:showCatName val="0"/>
          <c:showSerName val="0"/>
          <c:showPercent val="0"/>
          <c:showBubbleSize val="0"/>
        </c:dLbls>
        <c:marker val="1"/>
        <c:smooth val="0"/>
        <c:axId val="114080000"/>
        <c:axId val="114086272"/>
      </c:lineChart>
      <c:dateAx>
        <c:axId val="114080000"/>
        <c:scaling>
          <c:orientation val="minMax"/>
        </c:scaling>
        <c:delete val="1"/>
        <c:axPos val="b"/>
        <c:numFmt formatCode="ge" sourceLinked="1"/>
        <c:majorTickMark val="none"/>
        <c:minorTickMark val="none"/>
        <c:tickLblPos val="none"/>
        <c:crossAx val="114086272"/>
        <c:crosses val="autoZero"/>
        <c:auto val="1"/>
        <c:lblOffset val="100"/>
        <c:baseTimeUnit val="years"/>
      </c:dateAx>
      <c:valAx>
        <c:axId val="1140862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40800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データ!$CW$6:$DA$6</c:f>
              <c:numCache>
                <c:formatCode>#,##0.00;"△"#,##0.00;"-"</c:formatCode>
                <c:ptCount val="5"/>
                <c:pt idx="0">
                  <c:v>100</c:v>
                </c:pt>
                <c:pt idx="1">
                  <c:v>100</c:v>
                </c:pt>
                <c:pt idx="2">
                  <c:v>100</c:v>
                </c:pt>
                <c:pt idx="3">
                  <c:v>100</c:v>
                </c:pt>
                <c:pt idx="4">
                  <c:v>100</c:v>
                </c:pt>
              </c:numCache>
            </c:numRef>
          </c:val>
        </c:ser>
        <c:dLbls>
          <c:showLegendKey val="0"/>
          <c:showVal val="0"/>
          <c:showCatName val="0"/>
          <c:showSerName val="0"/>
          <c:showPercent val="0"/>
          <c:showBubbleSize val="0"/>
        </c:dLbls>
        <c:gapWidth val="150"/>
        <c:axId val="114132864"/>
        <c:axId val="1141350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83.61</c:v>
                </c:pt>
                <c:pt idx="1">
                  <c:v>83.73</c:v>
                </c:pt>
                <c:pt idx="2">
                  <c:v>83.88</c:v>
                </c:pt>
                <c:pt idx="3">
                  <c:v>84.06</c:v>
                </c:pt>
                <c:pt idx="4">
                  <c:v>84.07</c:v>
                </c:pt>
              </c:numCache>
            </c:numRef>
          </c:val>
          <c:smooth val="0"/>
        </c:ser>
        <c:dLbls>
          <c:showLegendKey val="0"/>
          <c:showVal val="0"/>
          <c:showCatName val="0"/>
          <c:showSerName val="0"/>
          <c:showPercent val="0"/>
          <c:showBubbleSize val="0"/>
        </c:dLbls>
        <c:marker val="1"/>
        <c:smooth val="0"/>
        <c:axId val="114132864"/>
        <c:axId val="114135040"/>
      </c:lineChart>
      <c:dateAx>
        <c:axId val="114132864"/>
        <c:scaling>
          <c:orientation val="minMax"/>
        </c:scaling>
        <c:delete val="1"/>
        <c:axPos val="b"/>
        <c:numFmt formatCode="ge" sourceLinked="1"/>
        <c:majorTickMark val="none"/>
        <c:minorTickMark val="none"/>
        <c:tickLblPos val="none"/>
        <c:crossAx val="114135040"/>
        <c:crosses val="autoZero"/>
        <c:auto val="1"/>
        <c:lblOffset val="100"/>
        <c:baseTimeUnit val="years"/>
      </c:dateAx>
      <c:valAx>
        <c:axId val="1141350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41328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データ!$X$6:$AB$6</c:f>
              <c:numCache>
                <c:formatCode>#,##0.00;"△"#,##0.00;"-"</c:formatCode>
                <c:ptCount val="5"/>
                <c:pt idx="0">
                  <c:v>64.069999999999993</c:v>
                </c:pt>
                <c:pt idx="1">
                  <c:v>79.7</c:v>
                </c:pt>
                <c:pt idx="2">
                  <c:v>100</c:v>
                </c:pt>
                <c:pt idx="3">
                  <c:v>100</c:v>
                </c:pt>
                <c:pt idx="4">
                  <c:v>100</c:v>
                </c:pt>
              </c:numCache>
            </c:numRef>
          </c:val>
        </c:ser>
        <c:dLbls>
          <c:showLegendKey val="0"/>
          <c:showVal val="0"/>
          <c:showCatName val="0"/>
          <c:showSerName val="0"/>
          <c:showPercent val="0"/>
          <c:showBubbleSize val="0"/>
        </c:dLbls>
        <c:gapWidth val="150"/>
        <c:axId val="46922752"/>
        <c:axId val="470076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6922752"/>
        <c:axId val="47007616"/>
      </c:lineChart>
      <c:dateAx>
        <c:axId val="46922752"/>
        <c:scaling>
          <c:orientation val="minMax"/>
        </c:scaling>
        <c:delete val="1"/>
        <c:axPos val="b"/>
        <c:numFmt formatCode="ge" sourceLinked="1"/>
        <c:majorTickMark val="none"/>
        <c:minorTickMark val="none"/>
        <c:tickLblPos val="none"/>
        <c:crossAx val="47007616"/>
        <c:crosses val="autoZero"/>
        <c:auto val="1"/>
        <c:lblOffset val="100"/>
        <c:baseTimeUnit val="years"/>
      </c:dateAx>
      <c:valAx>
        <c:axId val="470076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69227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13726592"/>
        <c:axId val="1137285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13726592"/>
        <c:axId val="113728512"/>
      </c:lineChart>
      <c:dateAx>
        <c:axId val="113726592"/>
        <c:scaling>
          <c:orientation val="minMax"/>
        </c:scaling>
        <c:delete val="1"/>
        <c:axPos val="b"/>
        <c:numFmt formatCode="ge" sourceLinked="1"/>
        <c:majorTickMark val="none"/>
        <c:minorTickMark val="none"/>
        <c:tickLblPos val="none"/>
        <c:crossAx val="113728512"/>
        <c:crosses val="autoZero"/>
        <c:auto val="1"/>
        <c:lblOffset val="100"/>
        <c:baseTimeUnit val="years"/>
      </c:dateAx>
      <c:valAx>
        <c:axId val="1137285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3726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13779456"/>
        <c:axId val="1137813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13779456"/>
        <c:axId val="113781376"/>
      </c:lineChart>
      <c:dateAx>
        <c:axId val="113779456"/>
        <c:scaling>
          <c:orientation val="minMax"/>
        </c:scaling>
        <c:delete val="1"/>
        <c:axPos val="b"/>
        <c:numFmt formatCode="ge" sourceLinked="1"/>
        <c:majorTickMark val="none"/>
        <c:minorTickMark val="none"/>
        <c:tickLblPos val="none"/>
        <c:crossAx val="113781376"/>
        <c:crosses val="autoZero"/>
        <c:auto val="1"/>
        <c:lblOffset val="100"/>
        <c:baseTimeUnit val="years"/>
      </c:dateAx>
      <c:valAx>
        <c:axId val="1137813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3779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13803648"/>
        <c:axId val="1138055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13803648"/>
        <c:axId val="113805568"/>
      </c:lineChart>
      <c:dateAx>
        <c:axId val="113803648"/>
        <c:scaling>
          <c:orientation val="minMax"/>
        </c:scaling>
        <c:delete val="1"/>
        <c:axPos val="b"/>
        <c:numFmt formatCode="ge" sourceLinked="1"/>
        <c:majorTickMark val="none"/>
        <c:minorTickMark val="none"/>
        <c:tickLblPos val="none"/>
        <c:crossAx val="113805568"/>
        <c:crosses val="autoZero"/>
        <c:auto val="1"/>
        <c:lblOffset val="100"/>
        <c:baseTimeUnit val="years"/>
      </c:dateAx>
      <c:valAx>
        <c:axId val="1138055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38036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13848320"/>
        <c:axId val="113850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13848320"/>
        <c:axId val="113850240"/>
      </c:lineChart>
      <c:dateAx>
        <c:axId val="113848320"/>
        <c:scaling>
          <c:orientation val="minMax"/>
        </c:scaling>
        <c:delete val="1"/>
        <c:axPos val="b"/>
        <c:numFmt formatCode="ge" sourceLinked="1"/>
        <c:majorTickMark val="none"/>
        <c:minorTickMark val="none"/>
        <c:tickLblPos val="none"/>
        <c:crossAx val="113850240"/>
        <c:crosses val="autoZero"/>
        <c:auto val="1"/>
        <c:lblOffset val="100"/>
        <c:baseTimeUnit val="years"/>
      </c:dateAx>
      <c:valAx>
        <c:axId val="113850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3848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データ!$BE$6:$BI$6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13880448"/>
        <c:axId val="1138908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1267.26</c:v>
                </c:pt>
                <c:pt idx="1">
                  <c:v>1239.2</c:v>
                </c:pt>
                <c:pt idx="2">
                  <c:v>1197.82</c:v>
                </c:pt>
                <c:pt idx="3">
                  <c:v>1126.77</c:v>
                </c:pt>
                <c:pt idx="4">
                  <c:v>1044.8</c:v>
                </c:pt>
              </c:numCache>
            </c:numRef>
          </c:val>
          <c:smooth val="0"/>
        </c:ser>
        <c:dLbls>
          <c:showLegendKey val="0"/>
          <c:showVal val="0"/>
          <c:showCatName val="0"/>
          <c:showSerName val="0"/>
          <c:showPercent val="0"/>
          <c:showBubbleSize val="0"/>
        </c:dLbls>
        <c:marker val="1"/>
        <c:smooth val="0"/>
        <c:axId val="113880448"/>
        <c:axId val="113890816"/>
      </c:lineChart>
      <c:dateAx>
        <c:axId val="113880448"/>
        <c:scaling>
          <c:orientation val="minMax"/>
        </c:scaling>
        <c:delete val="1"/>
        <c:axPos val="b"/>
        <c:numFmt formatCode="ge" sourceLinked="1"/>
        <c:majorTickMark val="none"/>
        <c:minorTickMark val="none"/>
        <c:tickLblPos val="none"/>
        <c:crossAx val="113890816"/>
        <c:crosses val="autoZero"/>
        <c:auto val="1"/>
        <c:lblOffset val="100"/>
        <c:baseTimeUnit val="years"/>
      </c:dateAx>
      <c:valAx>
        <c:axId val="1138908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38804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データ!$BP$6:$BT$6</c:f>
              <c:numCache>
                <c:formatCode>#,##0.00;"△"#,##0.00;"-"</c:formatCode>
                <c:ptCount val="5"/>
                <c:pt idx="0">
                  <c:v>64.069999999999993</c:v>
                </c:pt>
                <c:pt idx="1">
                  <c:v>61.47</c:v>
                </c:pt>
                <c:pt idx="2">
                  <c:v>61.64</c:v>
                </c:pt>
                <c:pt idx="3">
                  <c:v>74.98</c:v>
                </c:pt>
                <c:pt idx="4">
                  <c:v>80.61</c:v>
                </c:pt>
              </c:numCache>
            </c:numRef>
          </c:val>
        </c:ser>
        <c:dLbls>
          <c:showLegendKey val="0"/>
          <c:showVal val="0"/>
          <c:showCatName val="0"/>
          <c:showSerName val="0"/>
          <c:showPercent val="0"/>
          <c:showBubbleSize val="0"/>
        </c:dLbls>
        <c:gapWidth val="150"/>
        <c:axId val="113929216"/>
        <c:axId val="1140174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53.42</c:v>
                </c:pt>
                <c:pt idx="1">
                  <c:v>51.56</c:v>
                </c:pt>
                <c:pt idx="2">
                  <c:v>51.03</c:v>
                </c:pt>
                <c:pt idx="3">
                  <c:v>50.9</c:v>
                </c:pt>
                <c:pt idx="4">
                  <c:v>50.82</c:v>
                </c:pt>
              </c:numCache>
            </c:numRef>
          </c:val>
          <c:smooth val="0"/>
        </c:ser>
        <c:dLbls>
          <c:showLegendKey val="0"/>
          <c:showVal val="0"/>
          <c:showCatName val="0"/>
          <c:showSerName val="0"/>
          <c:showPercent val="0"/>
          <c:showBubbleSize val="0"/>
        </c:dLbls>
        <c:marker val="1"/>
        <c:smooth val="0"/>
        <c:axId val="113929216"/>
        <c:axId val="114017408"/>
      </c:lineChart>
      <c:dateAx>
        <c:axId val="113929216"/>
        <c:scaling>
          <c:orientation val="minMax"/>
        </c:scaling>
        <c:delete val="1"/>
        <c:axPos val="b"/>
        <c:numFmt formatCode="ge" sourceLinked="1"/>
        <c:majorTickMark val="none"/>
        <c:minorTickMark val="none"/>
        <c:tickLblPos val="none"/>
        <c:crossAx val="114017408"/>
        <c:crosses val="autoZero"/>
        <c:auto val="1"/>
        <c:lblOffset val="100"/>
        <c:baseTimeUnit val="years"/>
      </c:dateAx>
      <c:valAx>
        <c:axId val="1140174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39292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データ!$CA$6:$CE$6</c:f>
              <c:numCache>
                <c:formatCode>#,##0.00;"△"#,##0.00;"-"</c:formatCode>
                <c:ptCount val="5"/>
                <c:pt idx="0">
                  <c:v>223.42</c:v>
                </c:pt>
                <c:pt idx="1">
                  <c:v>236.76</c:v>
                </c:pt>
                <c:pt idx="2">
                  <c:v>233.45</c:v>
                </c:pt>
                <c:pt idx="3">
                  <c:v>210.19</c:v>
                </c:pt>
                <c:pt idx="4">
                  <c:v>204.1</c:v>
                </c:pt>
              </c:numCache>
            </c:numRef>
          </c:val>
        </c:ser>
        <c:dLbls>
          <c:showLegendKey val="0"/>
          <c:showVal val="0"/>
          <c:showCatName val="0"/>
          <c:showSerName val="0"/>
          <c:showPercent val="0"/>
          <c:showBubbleSize val="0"/>
        </c:dLbls>
        <c:gapWidth val="150"/>
        <c:axId val="114047616"/>
        <c:axId val="1140497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269.12</c:v>
                </c:pt>
                <c:pt idx="1">
                  <c:v>283.26</c:v>
                </c:pt>
                <c:pt idx="2">
                  <c:v>289.60000000000002</c:v>
                </c:pt>
                <c:pt idx="3">
                  <c:v>293.27</c:v>
                </c:pt>
                <c:pt idx="4">
                  <c:v>300.52</c:v>
                </c:pt>
              </c:numCache>
            </c:numRef>
          </c:val>
          <c:smooth val="0"/>
        </c:ser>
        <c:dLbls>
          <c:showLegendKey val="0"/>
          <c:showVal val="0"/>
          <c:showCatName val="0"/>
          <c:showSerName val="0"/>
          <c:showPercent val="0"/>
          <c:showBubbleSize val="0"/>
        </c:dLbls>
        <c:marker val="1"/>
        <c:smooth val="0"/>
        <c:axId val="114047616"/>
        <c:axId val="114049792"/>
      </c:lineChart>
      <c:dateAx>
        <c:axId val="114047616"/>
        <c:scaling>
          <c:orientation val="minMax"/>
        </c:scaling>
        <c:delete val="1"/>
        <c:axPos val="b"/>
        <c:numFmt formatCode="ge" sourceLinked="1"/>
        <c:majorTickMark val="none"/>
        <c:minorTickMark val="none"/>
        <c:tickLblPos val="none"/>
        <c:crossAx val="114049792"/>
        <c:crosses val="autoZero"/>
        <c:auto val="1"/>
        <c:lblOffset val="100"/>
        <c:baseTimeUnit val="years"/>
      </c:dateAx>
      <c:valAx>
        <c:axId val="1140497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40476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【992.47】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【83.79】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【53.32】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【295.10】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【51.49】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Y13" zoomScale="85" zoomScaleNormal="85" workbookViewId="0">
      <selection activeCell="BN83" sqref="BN83"/>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2" t="str">
        <f>データ!H6</f>
        <v>愛媛県　松山市</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c r="A8" s="2"/>
      <c r="B8" s="70" t="str">
        <f>データ!I6</f>
        <v>法非適用</v>
      </c>
      <c r="C8" s="70"/>
      <c r="D8" s="70"/>
      <c r="E8" s="70"/>
      <c r="F8" s="70"/>
      <c r="G8" s="70"/>
      <c r="H8" s="70"/>
      <c r="I8" s="70" t="str">
        <f>データ!J6</f>
        <v>下水道事業</v>
      </c>
      <c r="J8" s="70"/>
      <c r="K8" s="70"/>
      <c r="L8" s="70"/>
      <c r="M8" s="70"/>
      <c r="N8" s="70"/>
      <c r="O8" s="70"/>
      <c r="P8" s="70" t="str">
        <f>データ!K6</f>
        <v>農業集落排水</v>
      </c>
      <c r="Q8" s="70"/>
      <c r="R8" s="70"/>
      <c r="S8" s="70"/>
      <c r="T8" s="70"/>
      <c r="U8" s="70"/>
      <c r="V8" s="70"/>
      <c r="W8" s="70" t="str">
        <f>データ!L6</f>
        <v>F2</v>
      </c>
      <c r="X8" s="70"/>
      <c r="Y8" s="70"/>
      <c r="Z8" s="70"/>
      <c r="AA8" s="70"/>
      <c r="AB8" s="70"/>
      <c r="AC8" s="70"/>
      <c r="AD8" s="3"/>
      <c r="AE8" s="3"/>
      <c r="AF8" s="3"/>
      <c r="AG8" s="3"/>
      <c r="AH8" s="3"/>
      <c r="AI8" s="3"/>
      <c r="AJ8" s="3"/>
      <c r="AK8" s="3"/>
      <c r="AL8" s="64">
        <f>データ!R6</f>
        <v>517462</v>
      </c>
      <c r="AM8" s="64"/>
      <c r="AN8" s="64"/>
      <c r="AO8" s="64"/>
      <c r="AP8" s="64"/>
      <c r="AQ8" s="64"/>
      <c r="AR8" s="64"/>
      <c r="AS8" s="64"/>
      <c r="AT8" s="63">
        <f>データ!S6</f>
        <v>429.37</v>
      </c>
      <c r="AU8" s="63"/>
      <c r="AV8" s="63"/>
      <c r="AW8" s="63"/>
      <c r="AX8" s="63"/>
      <c r="AY8" s="63"/>
      <c r="AZ8" s="63"/>
      <c r="BA8" s="63"/>
      <c r="BB8" s="63">
        <f>データ!T6</f>
        <v>1205.17</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c r="A10" s="2"/>
      <c r="B10" s="63" t="str">
        <f>データ!M6</f>
        <v>-</v>
      </c>
      <c r="C10" s="63"/>
      <c r="D10" s="63"/>
      <c r="E10" s="63"/>
      <c r="F10" s="63"/>
      <c r="G10" s="63"/>
      <c r="H10" s="63"/>
      <c r="I10" s="63" t="str">
        <f>データ!N6</f>
        <v>該当数値なし</v>
      </c>
      <c r="J10" s="63"/>
      <c r="K10" s="63"/>
      <c r="L10" s="63"/>
      <c r="M10" s="63"/>
      <c r="N10" s="63"/>
      <c r="O10" s="63"/>
      <c r="P10" s="63">
        <f>データ!O6</f>
        <v>0.05</v>
      </c>
      <c r="Q10" s="63"/>
      <c r="R10" s="63"/>
      <c r="S10" s="63"/>
      <c r="T10" s="63"/>
      <c r="U10" s="63"/>
      <c r="V10" s="63"/>
      <c r="W10" s="63">
        <f>データ!P6</f>
        <v>96.47</v>
      </c>
      <c r="X10" s="63"/>
      <c r="Y10" s="63"/>
      <c r="Z10" s="63"/>
      <c r="AA10" s="63"/>
      <c r="AB10" s="63"/>
      <c r="AC10" s="63"/>
      <c r="AD10" s="64">
        <f>データ!Q6</f>
        <v>3320</v>
      </c>
      <c r="AE10" s="64"/>
      <c r="AF10" s="64"/>
      <c r="AG10" s="64"/>
      <c r="AH10" s="64"/>
      <c r="AI10" s="64"/>
      <c r="AJ10" s="64"/>
      <c r="AK10" s="2"/>
      <c r="AL10" s="64">
        <f>データ!U6</f>
        <v>268</v>
      </c>
      <c r="AM10" s="64"/>
      <c r="AN10" s="64"/>
      <c r="AO10" s="64"/>
      <c r="AP10" s="64"/>
      <c r="AQ10" s="64"/>
      <c r="AR10" s="64"/>
      <c r="AS10" s="64"/>
      <c r="AT10" s="63">
        <f>データ!V6</f>
        <v>0.18</v>
      </c>
      <c r="AU10" s="63"/>
      <c r="AV10" s="63"/>
      <c r="AW10" s="63"/>
      <c r="AX10" s="63"/>
      <c r="AY10" s="63"/>
      <c r="AZ10" s="63"/>
      <c r="BA10" s="63"/>
      <c r="BB10" s="63">
        <f>データ!W6</f>
        <v>1488.89</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108</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109</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110</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40</v>
      </c>
    </row>
    <row r="84" spans="1:78">
      <c r="C84" s="2" t="s">
        <v>41</v>
      </c>
    </row>
  </sheetData>
  <sheetProtection password="B501"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2014</v>
      </c>
      <c r="C6" s="31">
        <f t="shared" ref="C6:W6" si="3">C7</f>
        <v>382019</v>
      </c>
      <c r="D6" s="31">
        <f t="shared" si="3"/>
        <v>47</v>
      </c>
      <c r="E6" s="31">
        <f t="shared" si="3"/>
        <v>17</v>
      </c>
      <c r="F6" s="31">
        <f t="shared" si="3"/>
        <v>5</v>
      </c>
      <c r="G6" s="31">
        <f t="shared" si="3"/>
        <v>0</v>
      </c>
      <c r="H6" s="31" t="str">
        <f t="shared" si="3"/>
        <v>愛媛県　松山市</v>
      </c>
      <c r="I6" s="31" t="str">
        <f t="shared" si="3"/>
        <v>法非適用</v>
      </c>
      <c r="J6" s="31" t="str">
        <f t="shared" si="3"/>
        <v>下水道事業</v>
      </c>
      <c r="K6" s="31" t="str">
        <f t="shared" si="3"/>
        <v>農業集落排水</v>
      </c>
      <c r="L6" s="31" t="str">
        <f t="shared" si="3"/>
        <v>F2</v>
      </c>
      <c r="M6" s="32" t="str">
        <f t="shared" si="3"/>
        <v>-</v>
      </c>
      <c r="N6" s="32" t="str">
        <f t="shared" si="3"/>
        <v>該当数値なし</v>
      </c>
      <c r="O6" s="32">
        <f t="shared" si="3"/>
        <v>0.05</v>
      </c>
      <c r="P6" s="32">
        <f t="shared" si="3"/>
        <v>96.47</v>
      </c>
      <c r="Q6" s="32">
        <f t="shared" si="3"/>
        <v>3320</v>
      </c>
      <c r="R6" s="32">
        <f t="shared" si="3"/>
        <v>517462</v>
      </c>
      <c r="S6" s="32">
        <f t="shared" si="3"/>
        <v>429.37</v>
      </c>
      <c r="T6" s="32">
        <f t="shared" si="3"/>
        <v>1205.17</v>
      </c>
      <c r="U6" s="32">
        <f t="shared" si="3"/>
        <v>268</v>
      </c>
      <c r="V6" s="32">
        <f t="shared" si="3"/>
        <v>0.18</v>
      </c>
      <c r="W6" s="32">
        <f t="shared" si="3"/>
        <v>1488.89</v>
      </c>
      <c r="X6" s="33">
        <f>IF(X7="",NA(),X7)</f>
        <v>64.069999999999993</v>
      </c>
      <c r="Y6" s="33">
        <f t="shared" ref="Y6:AG6" si="4">IF(Y7="",NA(),Y7)</f>
        <v>79.7</v>
      </c>
      <c r="Z6" s="33">
        <f t="shared" si="4"/>
        <v>100</v>
      </c>
      <c r="AA6" s="33">
        <f t="shared" si="4"/>
        <v>100</v>
      </c>
      <c r="AB6" s="33">
        <f t="shared" si="4"/>
        <v>100</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2">
        <f>IF(BE7="",NA(),BE7)</f>
        <v>0</v>
      </c>
      <c r="BF6" s="32">
        <f t="shared" ref="BF6:BN6" si="7">IF(BF7="",NA(),BF7)</f>
        <v>0</v>
      </c>
      <c r="BG6" s="32">
        <f t="shared" si="7"/>
        <v>0</v>
      </c>
      <c r="BH6" s="32">
        <f t="shared" si="7"/>
        <v>0</v>
      </c>
      <c r="BI6" s="32">
        <f t="shared" si="7"/>
        <v>0</v>
      </c>
      <c r="BJ6" s="33">
        <f t="shared" si="7"/>
        <v>1267.26</v>
      </c>
      <c r="BK6" s="33">
        <f t="shared" si="7"/>
        <v>1239.2</v>
      </c>
      <c r="BL6" s="33">
        <f t="shared" si="7"/>
        <v>1197.82</v>
      </c>
      <c r="BM6" s="33">
        <f t="shared" si="7"/>
        <v>1126.77</v>
      </c>
      <c r="BN6" s="33">
        <f t="shared" si="7"/>
        <v>1044.8</v>
      </c>
      <c r="BO6" s="32" t="str">
        <f>IF(BO7="","",IF(BO7="-","【-】","【"&amp;SUBSTITUTE(TEXT(BO7,"#,##0.00"),"-","△")&amp;"】"))</f>
        <v>【992.47】</v>
      </c>
      <c r="BP6" s="33">
        <f>IF(BP7="",NA(),BP7)</f>
        <v>64.069999999999993</v>
      </c>
      <c r="BQ6" s="33">
        <f t="shared" ref="BQ6:BY6" si="8">IF(BQ7="",NA(),BQ7)</f>
        <v>61.47</v>
      </c>
      <c r="BR6" s="33">
        <f t="shared" si="8"/>
        <v>61.64</v>
      </c>
      <c r="BS6" s="33">
        <f t="shared" si="8"/>
        <v>74.98</v>
      </c>
      <c r="BT6" s="33">
        <f t="shared" si="8"/>
        <v>80.61</v>
      </c>
      <c r="BU6" s="33">
        <f t="shared" si="8"/>
        <v>53.42</v>
      </c>
      <c r="BV6" s="33">
        <f t="shared" si="8"/>
        <v>51.56</v>
      </c>
      <c r="BW6" s="33">
        <f t="shared" si="8"/>
        <v>51.03</v>
      </c>
      <c r="BX6" s="33">
        <f t="shared" si="8"/>
        <v>50.9</v>
      </c>
      <c r="BY6" s="33">
        <f t="shared" si="8"/>
        <v>50.82</v>
      </c>
      <c r="BZ6" s="32" t="str">
        <f>IF(BZ7="","",IF(BZ7="-","【-】","【"&amp;SUBSTITUTE(TEXT(BZ7,"#,##0.00"),"-","△")&amp;"】"))</f>
        <v>【51.49】</v>
      </c>
      <c r="CA6" s="33">
        <f>IF(CA7="",NA(),CA7)</f>
        <v>223.42</v>
      </c>
      <c r="CB6" s="33">
        <f t="shared" ref="CB6:CJ6" si="9">IF(CB7="",NA(),CB7)</f>
        <v>236.76</v>
      </c>
      <c r="CC6" s="33">
        <f t="shared" si="9"/>
        <v>233.45</v>
      </c>
      <c r="CD6" s="33">
        <f t="shared" si="9"/>
        <v>210.19</v>
      </c>
      <c r="CE6" s="33">
        <f t="shared" si="9"/>
        <v>204.1</v>
      </c>
      <c r="CF6" s="33">
        <f t="shared" si="9"/>
        <v>269.12</v>
      </c>
      <c r="CG6" s="33">
        <f t="shared" si="9"/>
        <v>283.26</v>
      </c>
      <c r="CH6" s="33">
        <f t="shared" si="9"/>
        <v>289.60000000000002</v>
      </c>
      <c r="CI6" s="33">
        <f t="shared" si="9"/>
        <v>293.27</v>
      </c>
      <c r="CJ6" s="33">
        <f t="shared" si="9"/>
        <v>300.52</v>
      </c>
      <c r="CK6" s="32" t="str">
        <f>IF(CK7="","",IF(CK7="-","【-】","【"&amp;SUBSTITUTE(TEXT(CK7,"#,##0.00"),"-","△")&amp;"】"))</f>
        <v>【295.10】</v>
      </c>
      <c r="CL6" s="33">
        <f>IF(CL7="",NA(),CL7)</f>
        <v>51.59</v>
      </c>
      <c r="CM6" s="33">
        <f t="shared" ref="CM6:CU6" si="10">IF(CM7="",NA(),CM7)</f>
        <v>50.79</v>
      </c>
      <c r="CN6" s="33">
        <f t="shared" si="10"/>
        <v>46.83</v>
      </c>
      <c r="CO6" s="33">
        <f t="shared" si="10"/>
        <v>46.83</v>
      </c>
      <c r="CP6" s="33">
        <f t="shared" si="10"/>
        <v>45.24</v>
      </c>
      <c r="CQ6" s="33">
        <f t="shared" si="10"/>
        <v>54.23</v>
      </c>
      <c r="CR6" s="33">
        <f t="shared" si="10"/>
        <v>55.2</v>
      </c>
      <c r="CS6" s="33">
        <f t="shared" si="10"/>
        <v>54.74</v>
      </c>
      <c r="CT6" s="33">
        <f t="shared" si="10"/>
        <v>53.78</v>
      </c>
      <c r="CU6" s="33">
        <f t="shared" si="10"/>
        <v>53.24</v>
      </c>
      <c r="CV6" s="32" t="str">
        <f>IF(CV7="","",IF(CV7="-","【-】","【"&amp;SUBSTITUTE(TEXT(CV7,"#,##0.00"),"-","△")&amp;"】"))</f>
        <v>【53.32】</v>
      </c>
      <c r="CW6" s="33">
        <f>IF(CW7="",NA(),CW7)</f>
        <v>100</v>
      </c>
      <c r="CX6" s="33">
        <f t="shared" ref="CX6:DF6" si="11">IF(CX7="",NA(),CX7)</f>
        <v>100</v>
      </c>
      <c r="CY6" s="33">
        <f t="shared" si="11"/>
        <v>100</v>
      </c>
      <c r="CZ6" s="33">
        <f t="shared" si="11"/>
        <v>100</v>
      </c>
      <c r="DA6" s="33">
        <f t="shared" si="11"/>
        <v>100</v>
      </c>
      <c r="DB6" s="33">
        <f t="shared" si="11"/>
        <v>83.61</v>
      </c>
      <c r="DC6" s="33">
        <f t="shared" si="11"/>
        <v>83.73</v>
      </c>
      <c r="DD6" s="33">
        <f t="shared" si="11"/>
        <v>83.88</v>
      </c>
      <c r="DE6" s="33">
        <f t="shared" si="11"/>
        <v>84.06</v>
      </c>
      <c r="DF6" s="33">
        <f t="shared" si="11"/>
        <v>84.07</v>
      </c>
      <c r="DG6" s="32" t="str">
        <f>IF(DG7="","",IF(DG7="-","【-】","【"&amp;SUBSTITUTE(TEXT(DG7,"#,##0.00"),"-","△")&amp;"】"))</f>
        <v>【83.79】</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3">
        <f t="shared" si="14"/>
        <v>0.13</v>
      </c>
      <c r="EG6" s="32">
        <f t="shared" si="14"/>
        <v>0</v>
      </c>
      <c r="EH6" s="32">
        <f t="shared" si="14"/>
        <v>0</v>
      </c>
      <c r="EI6" s="33">
        <f t="shared" si="14"/>
        <v>0.02</v>
      </c>
      <c r="EJ6" s="33">
        <f t="shared" si="14"/>
        <v>0.03</v>
      </c>
      <c r="EK6" s="33">
        <f t="shared" si="14"/>
        <v>0.04</v>
      </c>
      <c r="EL6" s="33">
        <f t="shared" si="14"/>
        <v>0.03</v>
      </c>
      <c r="EM6" s="33">
        <f t="shared" si="14"/>
        <v>0.02</v>
      </c>
      <c r="EN6" s="32" t="str">
        <f>IF(EN7="","",IF(EN7="-","【-】","【"&amp;SUBSTITUTE(TEXT(EN7,"#,##0.00"),"-","△")&amp;"】"))</f>
        <v>【0.03】</v>
      </c>
    </row>
    <row r="7" spans="1:144" s="34" customFormat="1">
      <c r="A7" s="26"/>
      <c r="B7" s="35">
        <v>2014</v>
      </c>
      <c r="C7" s="35">
        <v>382019</v>
      </c>
      <c r="D7" s="35">
        <v>47</v>
      </c>
      <c r="E7" s="35">
        <v>17</v>
      </c>
      <c r="F7" s="35">
        <v>5</v>
      </c>
      <c r="G7" s="35">
        <v>0</v>
      </c>
      <c r="H7" s="35" t="s">
        <v>96</v>
      </c>
      <c r="I7" s="35" t="s">
        <v>97</v>
      </c>
      <c r="J7" s="35" t="s">
        <v>98</v>
      </c>
      <c r="K7" s="35" t="s">
        <v>99</v>
      </c>
      <c r="L7" s="35" t="s">
        <v>100</v>
      </c>
      <c r="M7" s="36" t="s">
        <v>101</v>
      </c>
      <c r="N7" s="36" t="s">
        <v>102</v>
      </c>
      <c r="O7" s="36">
        <v>0.05</v>
      </c>
      <c r="P7" s="36">
        <v>96.47</v>
      </c>
      <c r="Q7" s="36">
        <v>3320</v>
      </c>
      <c r="R7" s="36">
        <v>517462</v>
      </c>
      <c r="S7" s="36">
        <v>429.37</v>
      </c>
      <c r="T7" s="36">
        <v>1205.17</v>
      </c>
      <c r="U7" s="36">
        <v>268</v>
      </c>
      <c r="V7" s="36">
        <v>0.18</v>
      </c>
      <c r="W7" s="36">
        <v>1488.89</v>
      </c>
      <c r="X7" s="36">
        <v>64.069999999999993</v>
      </c>
      <c r="Y7" s="36">
        <v>79.7</v>
      </c>
      <c r="Z7" s="36">
        <v>100</v>
      </c>
      <c r="AA7" s="36">
        <v>100</v>
      </c>
      <c r="AB7" s="36">
        <v>100</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0</v>
      </c>
      <c r="BF7" s="36">
        <v>0</v>
      </c>
      <c r="BG7" s="36">
        <v>0</v>
      </c>
      <c r="BH7" s="36">
        <v>0</v>
      </c>
      <c r="BI7" s="36">
        <v>0</v>
      </c>
      <c r="BJ7" s="36">
        <v>1267.26</v>
      </c>
      <c r="BK7" s="36">
        <v>1239.2</v>
      </c>
      <c r="BL7" s="36">
        <v>1197.82</v>
      </c>
      <c r="BM7" s="36">
        <v>1126.77</v>
      </c>
      <c r="BN7" s="36">
        <v>1044.8</v>
      </c>
      <c r="BO7" s="36">
        <v>992.47</v>
      </c>
      <c r="BP7" s="36">
        <v>64.069999999999993</v>
      </c>
      <c r="BQ7" s="36">
        <v>61.47</v>
      </c>
      <c r="BR7" s="36">
        <v>61.64</v>
      </c>
      <c r="BS7" s="36">
        <v>74.98</v>
      </c>
      <c r="BT7" s="36">
        <v>80.61</v>
      </c>
      <c r="BU7" s="36">
        <v>53.42</v>
      </c>
      <c r="BV7" s="36">
        <v>51.56</v>
      </c>
      <c r="BW7" s="36">
        <v>51.03</v>
      </c>
      <c r="BX7" s="36">
        <v>50.9</v>
      </c>
      <c r="BY7" s="36">
        <v>50.82</v>
      </c>
      <c r="BZ7" s="36">
        <v>51.49</v>
      </c>
      <c r="CA7" s="36">
        <v>223.42</v>
      </c>
      <c r="CB7" s="36">
        <v>236.76</v>
      </c>
      <c r="CC7" s="36">
        <v>233.45</v>
      </c>
      <c r="CD7" s="36">
        <v>210.19</v>
      </c>
      <c r="CE7" s="36">
        <v>204.1</v>
      </c>
      <c r="CF7" s="36">
        <v>269.12</v>
      </c>
      <c r="CG7" s="36">
        <v>283.26</v>
      </c>
      <c r="CH7" s="36">
        <v>289.60000000000002</v>
      </c>
      <c r="CI7" s="36">
        <v>293.27</v>
      </c>
      <c r="CJ7" s="36">
        <v>300.52</v>
      </c>
      <c r="CK7" s="36">
        <v>295.10000000000002</v>
      </c>
      <c r="CL7" s="36">
        <v>51.59</v>
      </c>
      <c r="CM7" s="36">
        <v>50.79</v>
      </c>
      <c r="CN7" s="36">
        <v>46.83</v>
      </c>
      <c r="CO7" s="36">
        <v>46.83</v>
      </c>
      <c r="CP7" s="36">
        <v>45.24</v>
      </c>
      <c r="CQ7" s="36">
        <v>54.23</v>
      </c>
      <c r="CR7" s="36">
        <v>55.2</v>
      </c>
      <c r="CS7" s="36">
        <v>54.74</v>
      </c>
      <c r="CT7" s="36">
        <v>53.78</v>
      </c>
      <c r="CU7" s="36">
        <v>53.24</v>
      </c>
      <c r="CV7" s="36">
        <v>53.32</v>
      </c>
      <c r="CW7" s="36">
        <v>100</v>
      </c>
      <c r="CX7" s="36">
        <v>100</v>
      </c>
      <c r="CY7" s="36">
        <v>100</v>
      </c>
      <c r="CZ7" s="36">
        <v>100</v>
      </c>
      <c r="DA7" s="36">
        <v>100</v>
      </c>
      <c r="DB7" s="36">
        <v>83.61</v>
      </c>
      <c r="DC7" s="36">
        <v>83.73</v>
      </c>
      <c r="DD7" s="36">
        <v>83.88</v>
      </c>
      <c r="DE7" s="36">
        <v>84.06</v>
      </c>
      <c r="DF7" s="36">
        <v>84.07</v>
      </c>
      <c r="DG7" s="36">
        <v>83.79</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0.13</v>
      </c>
      <c r="EG7" s="36">
        <v>0</v>
      </c>
      <c r="EH7" s="36">
        <v>0</v>
      </c>
      <c r="EI7" s="36">
        <v>0.02</v>
      </c>
      <c r="EJ7" s="36">
        <v>0.03</v>
      </c>
      <c r="EK7" s="36">
        <v>0.04</v>
      </c>
      <c r="EL7" s="36">
        <v>0.03</v>
      </c>
      <c r="EM7" s="36">
        <v>0.02</v>
      </c>
      <c r="EN7" s="36">
        <v>0.03</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matsuyamashi</cp:lastModifiedBy>
  <cp:lastPrinted>2016-02-10T10:37:02Z</cp:lastPrinted>
  <dcterms:created xsi:type="dcterms:W3CDTF">2016-02-03T09:17:28Z</dcterms:created>
  <dcterms:modified xsi:type="dcterms:W3CDTF">2016-02-10T10:46:53Z</dcterms:modified>
  <cp:category/>
</cp:coreProperties>
</file>