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60" windowWidth="14940" windowHeight="7875"/>
  </bookViews>
  <sheets>
    <sheet name="法適用_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8" i="4" s="1"/>
  <c r="H6" i="5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Y10" i="4"/>
  <c r="AQ10" i="4"/>
  <c r="AI10" i="4"/>
  <c r="Z10" i="4"/>
  <c r="R10" i="4"/>
  <c r="J10" i="4"/>
  <c r="B10" i="4"/>
  <c r="AY8" i="4"/>
  <c r="AQ8" i="4"/>
  <c r="AI8" i="4"/>
  <c r="Z8" i="4"/>
  <c r="R8" i="4"/>
  <c r="J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<sst xmlns="http://schemas.openxmlformats.org/spreadsheetml/2006/main" count="217" uniqueCount="107">
  <si>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</si>
  <si>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</si>
  <si>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</si>
  <si>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</si>
  <si>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</si>
  <si>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</si>
  <si>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</si>
  <si>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</si>
  <si>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</si>
  <si>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</si>
  <si>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</si>
  <si>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</si>
  <si>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</si>
  <si>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</si>
  <si>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</si>
  <si>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</si>
  <si>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</si>
  <si>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</si>
  <si>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</si>
  <si>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</si>
  <si>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</si>
  <si>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</si>
  <si>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</si>
  <si>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</si>
  <si>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</si>
  <si>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</si>
  <si>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</si>
  <si>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</si>
  <si>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</si>
  <si>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</si>
  <si>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</si>
  <si>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</si>
  <si>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</si>
  <si>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</si>
  <si>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</si>
  <si>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</si>
  <si>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</si>
  <si>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</si>
  <si>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</si>
  <si>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平成22年度から平成25年度における各指標の類似団体平均値は、当時の事業数を基に算出していますが、管路経年化率及び管路更新率については、平成26年度の事業数を基に類似団体平均値を算出しています。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4"/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</si>
  <si>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</si>
  <si>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</si>
  <si>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</si>
  <si>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</si>
  <si>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</si>
  <si>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</si>
  <si>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</si>
  <si>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</si>
  <si>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</si>
  <si>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</si>
  <si>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</si>
  <si>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</si>
  <si>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</si>
  <si>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</si>
  <si>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</si>
  <si>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</si>
  <si>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</si>
  <si>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</si>
  <si>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</si>
  <si>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</si>
  <si>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</si>
  <si>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</si>
  <si>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</si>
  <si>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</si>
  <si>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</si>
  <si>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</si>
  <si>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</si>
  <si>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</si>
  <si>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</si>
  <si>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</si>
  <si>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</si>
  <si>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</si>
  <si>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</si>
  <si>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</si>
  <si>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</si>
  <si>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</si>
  <si>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</si>
  <si>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</si>
  <si>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</si>
  <si>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</si>
  <si>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</si>
  <si>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</si>
  <si>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</si>
  <si>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</si>
  <si>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</si>
  <si>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</si>
  <si>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</si>
  <si>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</si>
  <si>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</si>
  <si>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</si>
  <si>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</si>
  <si>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</si>
  <si>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</si>
  <si>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愛媛県　宇和島市</t>
  </si>
  <si>
    <t>法適用</t>
  </si>
  <si>
    <t>水道事業</t>
  </si>
  <si>
    <t>末端給水事業</t>
  </si>
  <si>
    <t>A4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</si>
  <si>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</si>
  <si>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</si>
  <si>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</si>
  <si>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</si>
  <si>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</si>
  <si>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</si>
  <si>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
　①、③について、例年増減はあるものの、平成２５年度と平成２６年度を比較すると、大きく変動している。原因は平成２６年度から施行された新会計制度が大きく関係しており、①については「長期前受金戻入」による経常収益の増加、③については毎年「未払金」等の影響により変動していたが、平成２６年度は、特に流動負債として「企業債」が増加したことが、大きく影響している。
　②について、指標数値は例年０％となっているが、維持管理費等があまり変動していない中、給水収益が減少しているため、支出費用の見直し等を行っていく必要がある。
　④について、類似団体比率より低くなってはいるが、給水収益に対して、企業債残高が過大にならないように抑制を行っている。
　⑦の施設利用率が年々減少となっている要因として、主に人口減に伴う給水人口の低下、それに派生した利用率の低下が関係していると推測される。
　⑧の有収率については、類似団体と比べると有収率が低くなってはいるが、整備事業計画により管路の更新、また漏水調査により不具合箇所の早期発見及び修繕を実施し、漏水等による被害を最小限に防げるよう取り組んでおり、年々有収率増加に結びついている。
　</t>
    <rPh sb="11" eb="13">
      <t>レイネン</t>
    </rPh>
    <rPh sb="13" eb="15">
      <t>ゾウゲン</t>
    </rPh>
    <rPh sb="22" eb="24">
      <t>ヘイセイ</t>
    </rPh>
    <rPh sb="26" eb="28">
      <t>ネンド</t>
    </rPh>
    <rPh sb="29" eb="31">
      <t>ヘイセイ</t>
    </rPh>
    <rPh sb="33" eb="35">
      <t>ネンド</t>
    </rPh>
    <rPh sb="36" eb="38">
      <t>ヒカク</t>
    </rPh>
    <rPh sb="42" eb="43">
      <t>オオ</t>
    </rPh>
    <rPh sb="45" eb="47">
      <t>ヘンドウ</t>
    </rPh>
    <rPh sb="52" eb="54">
      <t>ゲンイン</t>
    </rPh>
    <rPh sb="55" eb="57">
      <t>ヘイセイ</t>
    </rPh>
    <rPh sb="59" eb="61">
      <t>ネンド</t>
    </rPh>
    <rPh sb="63" eb="65">
      <t>セコウ</t>
    </rPh>
    <rPh sb="68" eb="69">
      <t>シン</t>
    </rPh>
    <rPh sb="69" eb="71">
      <t>カイケイ</t>
    </rPh>
    <rPh sb="71" eb="73">
      <t>セイド</t>
    </rPh>
    <rPh sb="74" eb="75">
      <t>オオ</t>
    </rPh>
    <rPh sb="77" eb="79">
      <t>カンケイ</t>
    </rPh>
    <rPh sb="91" eb="93">
      <t>チョウキ</t>
    </rPh>
    <rPh sb="93" eb="95">
      <t>マエウ</t>
    </rPh>
    <rPh sb="95" eb="96">
      <t>キン</t>
    </rPh>
    <rPh sb="96" eb="98">
      <t>レイニュウ</t>
    </rPh>
    <rPh sb="102" eb="104">
      <t>ケイジョウ</t>
    </rPh>
    <rPh sb="104" eb="106">
      <t>シュウエキ</t>
    </rPh>
    <rPh sb="107" eb="109">
      <t>ゾウカ</t>
    </rPh>
    <rPh sb="116" eb="118">
      <t>マイトシ</t>
    </rPh>
    <rPh sb="119" eb="120">
      <t>ミ</t>
    </rPh>
    <rPh sb="120" eb="121">
      <t>バラ</t>
    </rPh>
    <rPh sb="121" eb="122">
      <t>キン</t>
    </rPh>
    <rPh sb="123" eb="124">
      <t>トウ</t>
    </rPh>
    <rPh sb="125" eb="127">
      <t>エイキョウ</t>
    </rPh>
    <rPh sb="130" eb="132">
      <t>ヘンドウ</t>
    </rPh>
    <rPh sb="138" eb="140">
      <t>ヘイセイ</t>
    </rPh>
    <rPh sb="142" eb="144">
      <t>ネンド</t>
    </rPh>
    <rPh sb="146" eb="147">
      <t>トク</t>
    </rPh>
    <rPh sb="148" eb="150">
      <t>リュウドウ</t>
    </rPh>
    <rPh sb="150" eb="152">
      <t>フサイ</t>
    </rPh>
    <rPh sb="156" eb="158">
      <t>キギョウ</t>
    </rPh>
    <rPh sb="158" eb="159">
      <t>サイ</t>
    </rPh>
    <rPh sb="161" eb="163">
      <t>ゾウカ</t>
    </rPh>
    <rPh sb="169" eb="170">
      <t>オオ</t>
    </rPh>
    <rPh sb="172" eb="174">
      <t>エイキョウ</t>
    </rPh>
    <rPh sb="187" eb="189">
      <t>シヒョウ</t>
    </rPh>
    <rPh sb="189" eb="191">
      <t>スウチ</t>
    </rPh>
    <rPh sb="192" eb="194">
      <t>レイネン</t>
    </rPh>
    <rPh sb="204" eb="206">
      <t>イジ</t>
    </rPh>
    <rPh sb="206" eb="210">
      <t>カンリヒトウ</t>
    </rPh>
    <rPh sb="214" eb="216">
      <t>ヘンドウ</t>
    </rPh>
    <rPh sb="221" eb="222">
      <t>ナカ</t>
    </rPh>
    <rPh sb="223" eb="225">
      <t>キュウスイ</t>
    </rPh>
    <rPh sb="225" eb="227">
      <t>シュウエキ</t>
    </rPh>
    <rPh sb="228" eb="230">
      <t>ゲンショウ</t>
    </rPh>
    <rPh sb="237" eb="239">
      <t>シシュツ</t>
    </rPh>
    <rPh sb="239" eb="241">
      <t>ヒヨウ</t>
    </rPh>
    <rPh sb="242" eb="244">
      <t>ミナオ</t>
    </rPh>
    <rPh sb="245" eb="246">
      <t>トウ</t>
    </rPh>
    <rPh sb="247" eb="248">
      <t>オコナ</t>
    </rPh>
    <rPh sb="252" eb="254">
      <t>ヒツヨウ</t>
    </rPh>
    <rPh sb="266" eb="268">
      <t>ルイジ</t>
    </rPh>
    <rPh sb="268" eb="270">
      <t>ダンタイ</t>
    </rPh>
    <rPh sb="270" eb="272">
      <t>ヒリツ</t>
    </rPh>
    <rPh sb="274" eb="275">
      <t>ヒク</t>
    </rPh>
    <rPh sb="284" eb="286">
      <t>キュウスイ</t>
    </rPh>
    <rPh sb="286" eb="288">
      <t>シュウエキ</t>
    </rPh>
    <rPh sb="289" eb="290">
      <t>タイ</t>
    </rPh>
    <rPh sb="293" eb="295">
      <t>キギョウ</t>
    </rPh>
    <rPh sb="295" eb="296">
      <t>サイ</t>
    </rPh>
    <rPh sb="296" eb="298">
      <t>ザンダカ</t>
    </rPh>
    <rPh sb="299" eb="301">
      <t>カダイ</t>
    </rPh>
    <rPh sb="309" eb="311">
      <t>ヨクセイ</t>
    </rPh>
    <rPh sb="312" eb="313">
      <t>オコナ</t>
    </rPh>
    <rPh sb="322" eb="324">
      <t>シセツ</t>
    </rPh>
    <rPh sb="324" eb="327">
      <t>リヨウリツ</t>
    </rPh>
    <rPh sb="328" eb="330">
      <t>ネンネン</t>
    </rPh>
    <rPh sb="330" eb="332">
      <t>ゲンショウ</t>
    </rPh>
    <rPh sb="338" eb="340">
      <t>ヨウイン</t>
    </rPh>
    <rPh sb="344" eb="345">
      <t>オモ</t>
    </rPh>
    <rPh sb="346" eb="348">
      <t>ジンコウ</t>
    </rPh>
    <rPh sb="348" eb="349">
      <t>ゲン</t>
    </rPh>
    <rPh sb="350" eb="351">
      <t>トモナ</t>
    </rPh>
    <rPh sb="352" eb="354">
      <t>キュウスイ</t>
    </rPh>
    <rPh sb="354" eb="356">
      <t>ジンコウ</t>
    </rPh>
    <rPh sb="357" eb="359">
      <t>テイカ</t>
    </rPh>
    <rPh sb="363" eb="365">
      <t>ハセイ</t>
    </rPh>
    <rPh sb="367" eb="370">
      <t>リヨウリツ</t>
    </rPh>
    <rPh sb="371" eb="373">
      <t>テイカ</t>
    </rPh>
    <rPh sb="374" eb="376">
      <t>カンケイ</t>
    </rPh>
    <rPh sb="381" eb="383">
      <t>スイソク</t>
    </rPh>
    <rPh sb="391" eb="392">
      <t>ユウ</t>
    </rPh>
    <rPh sb="392" eb="393">
      <t>シュウ</t>
    </rPh>
    <rPh sb="393" eb="394">
      <t>リツ</t>
    </rPh>
    <rPh sb="400" eb="402">
      <t>ルイジ</t>
    </rPh>
    <rPh sb="402" eb="404">
      <t>ダンタイ</t>
    </rPh>
    <rPh sb="405" eb="406">
      <t>クラ</t>
    </rPh>
    <rPh sb="409" eb="410">
      <t>ユウ</t>
    </rPh>
    <rPh sb="410" eb="412">
      <t>シュウリツ</t>
    </rPh>
    <rPh sb="413" eb="414">
      <t>ヒク</t>
    </rPh>
    <rPh sb="423" eb="425">
      <t>セイビ</t>
    </rPh>
    <rPh sb="425" eb="427">
      <t>ジギョウ</t>
    </rPh>
    <rPh sb="427" eb="429">
      <t>ケイカク</t>
    </rPh>
    <rPh sb="432" eb="434">
      <t>カンロ</t>
    </rPh>
    <rPh sb="435" eb="437">
      <t>コウシン</t>
    </rPh>
    <rPh sb="440" eb="442">
      <t>ロウスイ</t>
    </rPh>
    <rPh sb="442" eb="444">
      <t>チョウサ</t>
    </rPh>
    <rPh sb="447" eb="448">
      <t>フ</t>
    </rPh>
    <rPh sb="448" eb="449">
      <t>グ</t>
    </rPh>
    <rPh sb="449" eb="450">
      <t>ア</t>
    </rPh>
    <rPh sb="450" eb="452">
      <t>カショ</t>
    </rPh>
    <rPh sb="453" eb="455">
      <t>ソウキ</t>
    </rPh>
    <rPh sb="455" eb="457">
      <t>ハッケン</t>
    </rPh>
    <rPh sb="457" eb="458">
      <t>オヨ</t>
    </rPh>
    <rPh sb="459" eb="461">
      <t>シュウゼン</t>
    </rPh>
    <rPh sb="462" eb="464">
      <t>ジッシ</t>
    </rPh>
    <rPh sb="466" eb="468">
      <t>ロウスイ</t>
    </rPh>
    <rPh sb="468" eb="469">
      <t>トウ</t>
    </rPh>
    <rPh sb="472" eb="474">
      <t>ヒガイ</t>
    </rPh>
    <rPh sb="475" eb="478">
      <t>サイショウゲン</t>
    </rPh>
    <rPh sb="479" eb="480">
      <t>フセ</t>
    </rPh>
    <rPh sb="484" eb="485">
      <t>ト</t>
    </rPh>
    <rPh sb="486" eb="487">
      <t>ク</t>
    </rPh>
    <rPh sb="492" eb="494">
      <t>ネンネン</t>
    </rPh>
    <rPh sb="494" eb="495">
      <t>ユウ</t>
    </rPh>
    <rPh sb="495" eb="497">
      <t>シュウリツ</t>
    </rPh>
    <rPh sb="497" eb="499">
      <t>ゾウカ</t>
    </rPh>
    <rPh sb="500" eb="501">
      <t>ムス</t>
    </rPh>
    <phoneticPr fontId="4"/>
  </si>
  <si>
    <t xml:space="preserve">
　年々給水人口が減少していることに伴って、給水収益も減少している状況となっており、維持管理費等の見直し、適正な水道料金等の見直しを行っていく必要がある。
　施設利用率についても年々低下している傾向にあるため、現在の状況を把握し、適切な施設規模の見直しを実施し、統廃合等を行っていく必要がある。
　また、管路の経年化率については、減少していくことが望ましいが、現在の事業規模、管路整備事業計画等を考慮し、努力していく必要がある。
　</t>
    <rPh sb="2" eb="4">
      <t>ネンネン</t>
    </rPh>
    <rPh sb="4" eb="6">
      <t>キュウスイ</t>
    </rPh>
    <rPh sb="9" eb="11">
      <t>ゲンショウ</t>
    </rPh>
    <rPh sb="18" eb="19">
      <t>トモナ</t>
    </rPh>
    <rPh sb="22" eb="24">
      <t>キュウスイ</t>
    </rPh>
    <rPh sb="24" eb="26">
      <t>シュウエキ</t>
    </rPh>
    <rPh sb="27" eb="29">
      <t>ゲンショウ</t>
    </rPh>
    <rPh sb="33" eb="35">
      <t>ジョウキョウ</t>
    </rPh>
    <rPh sb="42" eb="44">
      <t>イジ</t>
    </rPh>
    <rPh sb="44" eb="47">
      <t>カンリヒ</t>
    </rPh>
    <rPh sb="47" eb="48">
      <t>トウ</t>
    </rPh>
    <rPh sb="49" eb="51">
      <t>ミナオ</t>
    </rPh>
    <rPh sb="53" eb="55">
      <t>テキセイ</t>
    </rPh>
    <rPh sb="58" eb="60">
      <t>リョウキン</t>
    </rPh>
    <rPh sb="60" eb="61">
      <t>トウ</t>
    </rPh>
    <rPh sb="62" eb="64">
      <t>ミナオ</t>
    </rPh>
    <rPh sb="66" eb="67">
      <t>オコナ</t>
    </rPh>
    <rPh sb="71" eb="73">
      <t>ヒツヨウ</t>
    </rPh>
    <rPh sb="79" eb="81">
      <t>シセツ</t>
    </rPh>
    <rPh sb="81" eb="84">
      <t>リヨウリツ</t>
    </rPh>
    <rPh sb="89" eb="91">
      <t>ネンネン</t>
    </rPh>
    <rPh sb="91" eb="93">
      <t>テイカ</t>
    </rPh>
    <rPh sb="97" eb="99">
      <t>ケイコウ</t>
    </rPh>
    <rPh sb="105" eb="107">
      <t>ゲンザイ</t>
    </rPh>
    <rPh sb="108" eb="110">
      <t>ジョウキョウ</t>
    </rPh>
    <rPh sb="111" eb="113">
      <t>ハアク</t>
    </rPh>
    <rPh sb="115" eb="117">
      <t>テキセツ</t>
    </rPh>
    <rPh sb="118" eb="120">
      <t>シセツ</t>
    </rPh>
    <rPh sb="120" eb="122">
      <t>キボ</t>
    </rPh>
    <rPh sb="123" eb="125">
      <t>ミナオ</t>
    </rPh>
    <rPh sb="127" eb="129">
      <t>ジッシ</t>
    </rPh>
    <rPh sb="131" eb="134">
      <t>トウハイゴウ</t>
    </rPh>
    <rPh sb="134" eb="135">
      <t>トウ</t>
    </rPh>
    <rPh sb="136" eb="137">
      <t>オコナ</t>
    </rPh>
    <rPh sb="141" eb="143">
      <t>ヒツヨウ</t>
    </rPh>
    <rPh sb="152" eb="154">
      <t>カンロ</t>
    </rPh>
    <rPh sb="155" eb="158">
      <t>ケイネンカ</t>
    </rPh>
    <rPh sb="158" eb="159">
      <t>リツ</t>
    </rPh>
    <rPh sb="165" eb="167">
      <t>ゲンショウ</t>
    </rPh>
    <rPh sb="174" eb="175">
      <t>ノゾ</t>
    </rPh>
    <rPh sb="180" eb="182">
      <t>ゲンザイ</t>
    </rPh>
    <rPh sb="183" eb="185">
      <t>ジギョウ</t>
    </rPh>
    <rPh sb="185" eb="187">
      <t>キボ</t>
    </rPh>
    <rPh sb="188" eb="190">
      <t>カンロ</t>
    </rPh>
    <rPh sb="190" eb="192">
      <t>セイビ</t>
    </rPh>
    <rPh sb="192" eb="194">
      <t>ジギョウ</t>
    </rPh>
    <rPh sb="194" eb="197">
      <t>ケイカクトウ</t>
    </rPh>
    <rPh sb="198" eb="200">
      <t>コウリョ</t>
    </rPh>
    <rPh sb="202" eb="204">
      <t>ドリョク</t>
    </rPh>
    <rPh sb="208" eb="210">
      <t>ヒツヨウ</t>
    </rPh>
    <phoneticPr fontId="4"/>
  </si>
  <si>
    <t xml:space="preserve">
　管路の経年化により、すでに耐用年数を迎えているものが多く存在するため、重要度・事故率等を勘案し優先順位をつけて更新を進めている。
　また、管路の経年化と老朽管の更新延長は、近い数値となっており、ほぼ横ばい状態となっているが、工法の改善や長寿命管種選定により、耐用年数を従来の管路より長くすることによって、経年化率を抑える取組みをしている。　
　③については事業計画により老朽管の更新を行っているが、中口径(φ200)以上の更新になると投資費用に対して更新延長が伸びないため、年度によって管路更新率が変動している。
　現在の経営及び管路状況を把握し、平成３５年までの第７次整備事業計画等をもとに、更新を行っている状況である。</t>
    <rPh sb="15" eb="17">
      <t>タイヨウ</t>
    </rPh>
    <rPh sb="17" eb="19">
      <t>ネンスウ</t>
    </rPh>
    <rPh sb="84" eb="86">
      <t>エンチョウ</t>
    </rPh>
    <rPh sb="104" eb="106">
      <t>ジョウタイ</t>
    </rPh>
    <rPh sb="124" eb="125">
      <t>シュ</t>
    </rPh>
    <rPh sb="125" eb="127">
      <t>センテイ</t>
    </rPh>
    <rPh sb="136" eb="138">
      <t>ジュウライ</t>
    </rPh>
    <rPh sb="139" eb="141">
      <t>カンロ</t>
    </rPh>
    <rPh sb="143" eb="144">
      <t>ナガ</t>
    </rPh>
    <rPh sb="154" eb="157">
      <t>ケイネンカ</t>
    </rPh>
    <rPh sb="157" eb="158">
      <t>リツ</t>
    </rPh>
    <rPh sb="159" eb="160">
      <t>オサ</t>
    </rPh>
    <rPh sb="162" eb="163">
      <t>ト</t>
    </rPh>
    <rPh sb="163" eb="164">
      <t>ク</t>
    </rPh>
    <rPh sb="180" eb="182">
      <t>ジギョウ</t>
    </rPh>
    <rPh sb="182" eb="184">
      <t>ケイカク</t>
    </rPh>
    <rPh sb="187" eb="189">
      <t>ロウキュウ</t>
    </rPh>
    <rPh sb="189" eb="190">
      <t>カン</t>
    </rPh>
    <rPh sb="191" eb="193">
      <t>コウシン</t>
    </rPh>
    <rPh sb="194" eb="195">
      <t>オコナ</t>
    </rPh>
    <rPh sb="213" eb="215">
      <t>コウシン</t>
    </rPh>
    <rPh sb="219" eb="221">
      <t>トウシ</t>
    </rPh>
    <rPh sb="239" eb="241">
      <t>ネンド</t>
    </rPh>
    <rPh sb="251" eb="253">
      <t>ヘンドウ</t>
    </rPh>
    <rPh sb="260" eb="262">
      <t>ゲンザイ</t>
    </rPh>
    <rPh sb="263" eb="265">
      <t>ケイエイ</t>
    </rPh>
    <rPh sb="265" eb="266">
      <t>オヨ</t>
    </rPh>
    <rPh sb="267" eb="269">
      <t>カンロ</t>
    </rPh>
    <rPh sb="269" eb="271">
      <t>ジョウキョウ</t>
    </rPh>
    <rPh sb="272" eb="274">
      <t>ハアク</t>
    </rPh>
    <rPh sb="302" eb="303">
      <t>オコナ</t>
    </rPh>
    <rPh sb="307" eb="309">
      <t>ジョウキョウ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</si>
</sst>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2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データ!$EC$6:$EG$6</c:f>
              <c:numCache>
                <c:formatCode>#,##0.00;"△"#,##0.00;"-"</c:formatCode>
                <c:ptCount val="5"/>
                <c:pt idx="0">
                  <c:v>0.87</c:v>
                </c:pt>
                <c:pt idx="1">
                  <c:v>0.61</c:v>
                </c:pt>
                <c:pt idx="2">
                  <c:v>0.9</c:v>
                </c:pt>
                <c:pt idx="3">
                  <c:v>0.96</c:v>
                </c:pt>
                <c:pt idx="4">
                  <c:v>0.65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913216"/>
        <c:axId val="131915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0.82</c:v>
                </c:pt>
                <c:pt idx="1">
                  <c:v>0.84</c:v>
                </c:pt>
                <c:pt idx="2">
                  <c:v>0.78</c:v>
                </c:pt>
                <c:pt idx="3">
                  <c:v>0.83</c:v>
                </c:pt>
                <c:pt idx="4">
                  <c:v>0.72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913216"/>
        <c:axId val="131915136"/>
      </c:lineChart>
      <c:dateAx>
        <c:axId val="1319132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1915136"/>
        <c:crosses val="autoZero"/>
        <c:auto val="1"/>
        <c:lblOffset val="100"/>
        <c:baseTimeUnit val="years"/>
      </c:dateAx>
      <c:valAx>
        <c:axId val="131915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19132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zero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6"/>
          <c:y val="0.158069456690285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69.98</c:v>
                </c:pt>
                <c:pt idx="1">
                  <c:v>67.58</c:v>
                </c:pt>
                <c:pt idx="2">
                  <c:v>64.98</c:v>
                </c:pt>
                <c:pt idx="3">
                  <c:v>63.23</c:v>
                </c:pt>
                <c:pt idx="4">
                  <c:v>61.3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826432"/>
        <c:axId val="133840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60.83</c:v>
                </c:pt>
                <c:pt idx="1">
                  <c:v>60.04</c:v>
                </c:pt>
                <c:pt idx="2">
                  <c:v>59.88</c:v>
                </c:pt>
                <c:pt idx="3">
                  <c:v>59.68</c:v>
                </c:pt>
                <c:pt idx="4">
                  <c:v>59.17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26432"/>
        <c:axId val="133840896"/>
      </c:lineChart>
      <c:dateAx>
        <c:axId val="133826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3840896"/>
        <c:crosses val="autoZero"/>
        <c:auto val="1"/>
        <c:lblOffset val="100"/>
        <c:baseTimeUnit val="years"/>
      </c:dateAx>
      <c:valAx>
        <c:axId val="133840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3826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zero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21" l="0.70000000000000062" r="0.70000000000000062" t="0.7500000000000132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6"/>
          <c:y val="0.158069456690285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78.69</c:v>
                </c:pt>
                <c:pt idx="1">
                  <c:v>80.040000000000006</c:v>
                </c:pt>
                <c:pt idx="2">
                  <c:v>82.08</c:v>
                </c:pt>
                <c:pt idx="3">
                  <c:v>83.69</c:v>
                </c:pt>
                <c:pt idx="4">
                  <c:v>84.04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862912"/>
        <c:axId val="133864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87.92</c:v>
                </c:pt>
                <c:pt idx="1">
                  <c:v>87.33</c:v>
                </c:pt>
                <c:pt idx="2">
                  <c:v>87.65</c:v>
                </c:pt>
                <c:pt idx="3">
                  <c:v>87.63</c:v>
                </c:pt>
                <c:pt idx="4">
                  <c:v>87.6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62912"/>
        <c:axId val="133864832"/>
      </c:lineChart>
      <c:dateAx>
        <c:axId val="1338629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3864832"/>
        <c:crosses val="autoZero"/>
        <c:auto val="1"/>
        <c:lblOffset val="100"/>
        <c:baseTimeUnit val="years"/>
      </c:dateAx>
      <c:valAx>
        <c:axId val="1338648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38629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zero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21" l="0.70000000000000062" r="0.70000000000000062" t="0.7500000000000132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1"/>
          <c:y val="0.15806945669028533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110.33</c:v>
                </c:pt>
                <c:pt idx="1">
                  <c:v>111.57</c:v>
                </c:pt>
                <c:pt idx="2">
                  <c:v>109.06</c:v>
                </c:pt>
                <c:pt idx="3">
                  <c:v>108.57</c:v>
                </c:pt>
                <c:pt idx="4">
                  <c:v>112.44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220032"/>
        <c:axId val="132221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108.89</c:v>
                </c:pt>
                <c:pt idx="1">
                  <c:v>107.68</c:v>
                </c:pt>
                <c:pt idx="2">
                  <c:v>108.24</c:v>
                </c:pt>
                <c:pt idx="3">
                  <c:v>107.8</c:v>
                </c:pt>
                <c:pt idx="4">
                  <c:v>111.96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220032"/>
        <c:axId val="132221952"/>
      </c:lineChart>
      <c:dateAx>
        <c:axId val="132220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2221952"/>
        <c:crosses val="autoZero"/>
        <c:auto val="1"/>
        <c:lblOffset val="100"/>
        <c:baseTimeUnit val="years"/>
      </c:dateAx>
      <c:valAx>
        <c:axId val="1322219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2220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zero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99" l="0.70000000000000062" r="0.70000000000000062" t="0.7500000000000129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6"/>
          <c:y val="0.158069456690285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データ!$DG$6:$DK$6</c:f>
              <c:numCache>
                <c:formatCode>#,##0.00;"△"#,##0.00;"-"</c:formatCode>
                <c:ptCount val="5"/>
                <c:pt idx="0">
                  <c:v>42.66</c:v>
                </c:pt>
                <c:pt idx="1">
                  <c:v>44.05</c:v>
                </c:pt>
                <c:pt idx="2">
                  <c:v>45.52</c:v>
                </c:pt>
                <c:pt idx="3">
                  <c:v>46.87</c:v>
                </c:pt>
                <c:pt idx="4">
                  <c:v>56.37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391680"/>
        <c:axId val="132393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#,##0.00;"△"#,##0.00;"-"</c:formatCode>
                <c:ptCount val="5"/>
                <c:pt idx="0">
                  <c:v>36.700000000000003</c:v>
                </c:pt>
                <c:pt idx="1">
                  <c:v>37.71</c:v>
                </c:pt>
                <c:pt idx="2">
                  <c:v>38.69</c:v>
                </c:pt>
                <c:pt idx="3">
                  <c:v>39.65</c:v>
                </c:pt>
                <c:pt idx="4">
                  <c:v>45.25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391680"/>
        <c:axId val="132393600"/>
      </c:lineChart>
      <c:dateAx>
        <c:axId val="132391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2393600"/>
        <c:crosses val="autoZero"/>
        <c:auto val="1"/>
        <c:lblOffset val="100"/>
        <c:baseTimeUnit val="years"/>
      </c:dateAx>
      <c:valAx>
        <c:axId val="1323936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23916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zero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21" l="0.70000000000000062" r="0.70000000000000062" t="0.7500000000000132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"/>
          <c:y val="0.1580694566902854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データ!$DR$6:$DV$6</c:f>
              <c:numCache>
                <c:formatCode>#,##0.00;"△"#,##0.00;"-"</c:formatCode>
                <c:ptCount val="5"/>
                <c:pt idx="0">
                  <c:v>7.62</c:v>
                </c:pt>
                <c:pt idx="1">
                  <c:v>7.67</c:v>
                </c:pt>
                <c:pt idx="2">
                  <c:v>7.92</c:v>
                </c:pt>
                <c:pt idx="3">
                  <c:v>8</c:v>
                </c:pt>
                <c:pt idx="4">
                  <c:v>7.68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424064"/>
        <c:axId val="13242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#,##0.00;"△"#,##0.00;"-"</c:formatCode>
                <c:ptCount val="5"/>
                <c:pt idx="0">
                  <c:v>6.92</c:v>
                </c:pt>
                <c:pt idx="1">
                  <c:v>7.67</c:v>
                </c:pt>
                <c:pt idx="2">
                  <c:v>8.4</c:v>
                </c:pt>
                <c:pt idx="3">
                  <c:v>9.7100000000000009</c:v>
                </c:pt>
                <c:pt idx="4">
                  <c:v>10.71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424064"/>
        <c:axId val="132425984"/>
      </c:lineChart>
      <c:dateAx>
        <c:axId val="132424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2425984"/>
        <c:crosses val="autoZero"/>
        <c:auto val="1"/>
        <c:lblOffset val="100"/>
        <c:baseTimeUnit val="years"/>
      </c:dateAx>
      <c:valAx>
        <c:axId val="13242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24240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zero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6"/>
          <c:y val="0.158069456690285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584768"/>
        <c:axId val="133599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#,##0.00;"△"#,##0.00;"-"</c:formatCode>
                <c:ptCount val="5"/>
                <c:pt idx="0">
                  <c:v>4.4400000000000004</c:v>
                </c:pt>
                <c:pt idx="1">
                  <c:v>4.67</c:v>
                </c:pt>
                <c:pt idx="2">
                  <c:v>4.46</c:v>
                </c:pt>
                <c:pt idx="3">
                  <c:v>4.3899999999999997</c:v>
                </c:pt>
                <c:pt idx="4">
                  <c:v>0.41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584768"/>
        <c:axId val="133599232"/>
      </c:lineChart>
      <c:dateAx>
        <c:axId val="133584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3599232"/>
        <c:crosses val="autoZero"/>
        <c:auto val="1"/>
        <c:lblOffset val="100"/>
        <c:baseTimeUnit val="years"/>
      </c:dateAx>
      <c:valAx>
        <c:axId val="1335992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3584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zero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21" l="0.70000000000000062" r="0.70000000000000062" t="0.7500000000000132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6"/>
          <c:y val="0.158069456690285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データ!$AS$6:$AW$6</c:f>
              <c:numCache>
                <c:formatCode>#,##0.00;"△"#,##0.00;"-"</c:formatCode>
                <c:ptCount val="5"/>
                <c:pt idx="0">
                  <c:v>623.04999999999995</c:v>
                </c:pt>
                <c:pt idx="1">
                  <c:v>878.2</c:v>
                </c:pt>
                <c:pt idx="2">
                  <c:v>708.51</c:v>
                </c:pt>
                <c:pt idx="3">
                  <c:v>1023.4</c:v>
                </c:pt>
                <c:pt idx="4">
                  <c:v>332.81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623808"/>
        <c:axId val="133625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#,##0.00;"△"#,##0.00;"-"</c:formatCode>
                <c:ptCount val="5"/>
                <c:pt idx="0">
                  <c:v>699.11</c:v>
                </c:pt>
                <c:pt idx="1">
                  <c:v>695.41</c:v>
                </c:pt>
                <c:pt idx="2">
                  <c:v>701</c:v>
                </c:pt>
                <c:pt idx="3">
                  <c:v>739.59</c:v>
                </c:pt>
                <c:pt idx="4">
                  <c:v>335.95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623808"/>
        <c:axId val="133625728"/>
      </c:lineChart>
      <c:dateAx>
        <c:axId val="1336238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3625728"/>
        <c:crosses val="autoZero"/>
        <c:auto val="1"/>
        <c:lblOffset val="100"/>
        <c:baseTimeUnit val="years"/>
      </c:dateAx>
      <c:valAx>
        <c:axId val="1336257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36238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zero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21" l="0.70000000000000062" r="0.70000000000000062" t="0.7500000000000132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6"/>
          <c:y val="0.158069456690285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245.47</c:v>
                </c:pt>
                <c:pt idx="1">
                  <c:v>235.34</c:v>
                </c:pt>
                <c:pt idx="2">
                  <c:v>231.33</c:v>
                </c:pt>
                <c:pt idx="3">
                  <c:v>240.61</c:v>
                </c:pt>
                <c:pt idx="4">
                  <c:v>243.42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635456"/>
        <c:axId val="133649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339.69</c:v>
                </c:pt>
                <c:pt idx="1">
                  <c:v>343.45</c:v>
                </c:pt>
                <c:pt idx="2">
                  <c:v>330.99</c:v>
                </c:pt>
                <c:pt idx="3">
                  <c:v>324.08999999999997</c:v>
                </c:pt>
                <c:pt idx="4">
                  <c:v>319.82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635456"/>
        <c:axId val="133649920"/>
      </c:lineChart>
      <c:dateAx>
        <c:axId val="133635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3649920"/>
        <c:crosses val="autoZero"/>
        <c:auto val="1"/>
        <c:lblOffset val="100"/>
        <c:baseTimeUnit val="years"/>
      </c:dateAx>
      <c:valAx>
        <c:axId val="1336499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3635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zero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21" l="0.70000000000000062" r="0.70000000000000062" t="0.7500000000000132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6"/>
          <c:y val="0.158069456690285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105.71</c:v>
                </c:pt>
                <c:pt idx="1">
                  <c:v>107.58</c:v>
                </c:pt>
                <c:pt idx="2">
                  <c:v>105.36</c:v>
                </c:pt>
                <c:pt idx="3">
                  <c:v>104.79</c:v>
                </c:pt>
                <c:pt idx="4">
                  <c:v>109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770240"/>
        <c:axId val="133772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101.27</c:v>
                </c:pt>
                <c:pt idx="1">
                  <c:v>99.61</c:v>
                </c:pt>
                <c:pt idx="2">
                  <c:v>100.27</c:v>
                </c:pt>
                <c:pt idx="3">
                  <c:v>99.46</c:v>
                </c:pt>
                <c:pt idx="4">
                  <c:v>105.21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70240"/>
        <c:axId val="133772416"/>
      </c:lineChart>
      <c:dateAx>
        <c:axId val="1337702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3772416"/>
        <c:crosses val="autoZero"/>
        <c:auto val="1"/>
        <c:lblOffset val="100"/>
        <c:baseTimeUnit val="years"/>
      </c:dateAx>
      <c:valAx>
        <c:axId val="133772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37702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zero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21" l="0.70000000000000062" r="0.70000000000000062" t="0.7500000000000132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6"/>
          <c:y val="0.158069456690285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220.08</c:v>
                </c:pt>
                <c:pt idx="1">
                  <c:v>218.89</c:v>
                </c:pt>
                <c:pt idx="2">
                  <c:v>224.08</c:v>
                </c:pt>
                <c:pt idx="3">
                  <c:v>225.61</c:v>
                </c:pt>
                <c:pt idx="4">
                  <c:v>217.32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789952"/>
        <c:axId val="133800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167.74</c:v>
                </c:pt>
                <c:pt idx="1">
                  <c:v>169.59</c:v>
                </c:pt>
                <c:pt idx="2">
                  <c:v>169.62</c:v>
                </c:pt>
                <c:pt idx="3">
                  <c:v>171.78</c:v>
                </c:pt>
                <c:pt idx="4">
                  <c:v>162.59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89952"/>
        <c:axId val="133800320"/>
      </c:lineChart>
      <c:dateAx>
        <c:axId val="133789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3800320"/>
        <c:crosses val="autoZero"/>
        <c:auto val="1"/>
        <c:lblOffset val="100"/>
        <c:baseTimeUnit val="years"/>
      </c:dateAx>
      <c:valAx>
        <c:axId val="133800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37899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zero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21" l="0.70000000000000062" r="0.70000000000000062" t="0.750000000000013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F4277BC-30E4-4266-91D5-68C1F0E82A3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【113.03】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990BA7D-5383-4D16-B738-2ACC3DDDEC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66A214-28B9-4A84-9BCA-9296A62046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【264.16】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74AD17-A8AA-4A7D-877C-84A3EFA23F0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【283.72】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CC22578-84EF-4AF0-A669-91BFA51E54A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【89.78】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46DF1C0-86AA-4484-B256-AD295D1C35A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【59.80】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3797F-8967-4D45-88BC-7E016710946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【164.21】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617DBF7-5CBA-41A3-9146-B0CD9746B61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【104.60】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645B2BB-AEB8-413B-AF84-0D917C8F8E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502B9EF-0D34-4E94-A43C-AC932C6E755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【12.42】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E6593F-6AF7-48F0-B495-69F2A3E5655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topLeftCell="AE32" zoomScale="90" zoomScaleNormal="90" workbookViewId="0">
      <selection activeCell="BL47" sqref="BL47:BZ63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9.75" customHeight="1">
      <c r="A3" s="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9.75" customHeight="1">
      <c r="A4" s="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2" t="str">
        <f>データ!H6</f>
        <v>愛媛県　宇和島市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3" t="s">
        <v>1</v>
      </c>
      <c r="C7" s="44"/>
      <c r="D7" s="44"/>
      <c r="E7" s="44"/>
      <c r="F7" s="44"/>
      <c r="G7" s="44"/>
      <c r="H7" s="44"/>
      <c r="I7" s="45"/>
      <c r="J7" s="43" t="s">
        <v>2</v>
      </c>
      <c r="K7" s="44"/>
      <c r="L7" s="44"/>
      <c r="M7" s="44"/>
      <c r="N7" s="44"/>
      <c r="O7" s="44"/>
      <c r="P7" s="44"/>
      <c r="Q7" s="45"/>
      <c r="R7" s="43" t="s">
        <v>3</v>
      </c>
      <c r="S7" s="44"/>
      <c r="T7" s="44"/>
      <c r="U7" s="44"/>
      <c r="V7" s="44"/>
      <c r="W7" s="44"/>
      <c r="X7" s="44"/>
      <c r="Y7" s="45"/>
      <c r="Z7" s="43" t="s">
        <v>4</v>
      </c>
      <c r="AA7" s="44"/>
      <c r="AB7" s="44"/>
      <c r="AC7" s="44"/>
      <c r="AD7" s="44"/>
      <c r="AE7" s="44"/>
      <c r="AF7" s="44"/>
      <c r="AG7" s="45"/>
      <c r="AH7" s="3"/>
      <c r="AI7" s="43" t="s">
        <v>5</v>
      </c>
      <c r="AJ7" s="44"/>
      <c r="AK7" s="44"/>
      <c r="AL7" s="44"/>
      <c r="AM7" s="44"/>
      <c r="AN7" s="44"/>
      <c r="AO7" s="44"/>
      <c r="AP7" s="45"/>
      <c r="AQ7" s="46" t="s">
        <v>6</v>
      </c>
      <c r="AR7" s="46"/>
      <c r="AS7" s="46"/>
      <c r="AT7" s="46"/>
      <c r="AU7" s="46"/>
      <c r="AV7" s="46"/>
      <c r="AW7" s="46"/>
      <c r="AX7" s="46"/>
      <c r="AY7" s="46" t="s">
        <v>7</v>
      </c>
      <c r="AZ7" s="46"/>
      <c r="BA7" s="46"/>
      <c r="BB7" s="46"/>
      <c r="BC7" s="46"/>
      <c r="BD7" s="46"/>
      <c r="BE7" s="46"/>
      <c r="BF7" s="46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52" t="str">
        <f>データ!I6</f>
        <v>法適用</v>
      </c>
      <c r="C8" s="53"/>
      <c r="D8" s="53"/>
      <c r="E8" s="53"/>
      <c r="F8" s="53"/>
      <c r="G8" s="53"/>
      <c r="H8" s="53"/>
      <c r="I8" s="54"/>
      <c r="J8" s="52" t="str">
        <f>データ!J6</f>
        <v>水道事業</v>
      </c>
      <c r="K8" s="53"/>
      <c r="L8" s="53"/>
      <c r="M8" s="53"/>
      <c r="N8" s="53"/>
      <c r="O8" s="53"/>
      <c r="P8" s="53"/>
      <c r="Q8" s="54"/>
      <c r="R8" s="52" t="str">
        <f>データ!K6</f>
        <v>末端給水事業</v>
      </c>
      <c r="S8" s="53"/>
      <c r="T8" s="53"/>
      <c r="U8" s="53"/>
      <c r="V8" s="53"/>
      <c r="W8" s="53"/>
      <c r="X8" s="53"/>
      <c r="Y8" s="54"/>
      <c r="Z8" s="52" t="str">
        <f>データ!L6</f>
        <v>A4</v>
      </c>
      <c r="AA8" s="53"/>
      <c r="AB8" s="53"/>
      <c r="AC8" s="53"/>
      <c r="AD8" s="53"/>
      <c r="AE8" s="53"/>
      <c r="AF8" s="53"/>
      <c r="AG8" s="54"/>
      <c r="AH8" s="3"/>
      <c r="AI8" s="55">
        <f>データ!Q6</f>
        <v>81730</v>
      </c>
      <c r="AJ8" s="56"/>
      <c r="AK8" s="56"/>
      <c r="AL8" s="56"/>
      <c r="AM8" s="56"/>
      <c r="AN8" s="56"/>
      <c r="AO8" s="56"/>
      <c r="AP8" s="57"/>
      <c r="AQ8" s="47">
        <f>データ!R6</f>
        <v>468.15</v>
      </c>
      <c r="AR8" s="47"/>
      <c r="AS8" s="47"/>
      <c r="AT8" s="47"/>
      <c r="AU8" s="47"/>
      <c r="AV8" s="47"/>
      <c r="AW8" s="47"/>
      <c r="AX8" s="47"/>
      <c r="AY8" s="47">
        <f>データ!S6</f>
        <v>174.58</v>
      </c>
      <c r="AZ8" s="47"/>
      <c r="BA8" s="47"/>
      <c r="BB8" s="47"/>
      <c r="BC8" s="47"/>
      <c r="BD8" s="47"/>
      <c r="BE8" s="47"/>
      <c r="BF8" s="47"/>
      <c r="BG8" s="3"/>
      <c r="BH8" s="3"/>
      <c r="BI8" s="3"/>
      <c r="BJ8" s="3"/>
      <c r="BK8" s="3"/>
      <c r="BL8" s="48" t="s">
        <v>9</v>
      </c>
      <c r="BM8" s="49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6" t="s">
        <v>11</v>
      </c>
      <c r="C9" s="46"/>
      <c r="D9" s="46"/>
      <c r="E9" s="46"/>
      <c r="F9" s="46"/>
      <c r="G9" s="46"/>
      <c r="H9" s="46"/>
      <c r="I9" s="46"/>
      <c r="J9" s="46" t="s">
        <v>12</v>
      </c>
      <c r="K9" s="46"/>
      <c r="L9" s="46"/>
      <c r="M9" s="46"/>
      <c r="N9" s="46"/>
      <c r="O9" s="46"/>
      <c r="P9" s="46"/>
      <c r="Q9" s="46"/>
      <c r="R9" s="46" t="s">
        <v>13</v>
      </c>
      <c r="S9" s="46"/>
      <c r="T9" s="46"/>
      <c r="U9" s="46"/>
      <c r="V9" s="46"/>
      <c r="W9" s="46"/>
      <c r="X9" s="46"/>
      <c r="Y9" s="46"/>
      <c r="Z9" s="46" t="s">
        <v>14</v>
      </c>
      <c r="AA9" s="46"/>
      <c r="AB9" s="46"/>
      <c r="AC9" s="46"/>
      <c r="AD9" s="46"/>
      <c r="AE9" s="46"/>
      <c r="AF9" s="46"/>
      <c r="AG9" s="46"/>
      <c r="AH9" s="3"/>
      <c r="AI9" s="46" t="s">
        <v>15</v>
      </c>
      <c r="AJ9" s="46"/>
      <c r="AK9" s="46"/>
      <c r="AL9" s="46"/>
      <c r="AM9" s="46"/>
      <c r="AN9" s="46"/>
      <c r="AO9" s="46"/>
      <c r="AP9" s="46"/>
      <c r="AQ9" s="46" t="s">
        <v>16</v>
      </c>
      <c r="AR9" s="46"/>
      <c r="AS9" s="46"/>
      <c r="AT9" s="46"/>
      <c r="AU9" s="46"/>
      <c r="AV9" s="46"/>
      <c r="AW9" s="46"/>
      <c r="AX9" s="46"/>
      <c r="AY9" s="46" t="s">
        <v>17</v>
      </c>
      <c r="AZ9" s="46"/>
      <c r="BA9" s="46"/>
      <c r="BB9" s="46"/>
      <c r="BC9" s="46"/>
      <c r="BD9" s="46"/>
      <c r="BE9" s="46"/>
      <c r="BF9" s="46"/>
      <c r="BG9" s="3"/>
      <c r="BH9" s="3"/>
      <c r="BI9" s="3"/>
      <c r="BJ9" s="3"/>
      <c r="BK9" s="3"/>
      <c r="BL9" s="50" t="s">
        <v>18</v>
      </c>
      <c r="BM9" s="51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7" t="str">
        <f>データ!M6</f>
        <v>-</v>
      </c>
      <c r="C10" s="47"/>
      <c r="D10" s="47"/>
      <c r="E10" s="47"/>
      <c r="F10" s="47"/>
      <c r="G10" s="47"/>
      <c r="H10" s="47"/>
      <c r="I10" s="47"/>
      <c r="J10" s="47">
        <f>データ!N6</f>
        <v>62.97</v>
      </c>
      <c r="K10" s="47"/>
      <c r="L10" s="47"/>
      <c r="M10" s="47"/>
      <c r="N10" s="47"/>
      <c r="O10" s="47"/>
      <c r="P10" s="47"/>
      <c r="Q10" s="47"/>
      <c r="R10" s="47">
        <f>データ!O6</f>
        <v>94.84</v>
      </c>
      <c r="S10" s="47"/>
      <c r="T10" s="47"/>
      <c r="U10" s="47"/>
      <c r="V10" s="47"/>
      <c r="W10" s="47"/>
      <c r="X10" s="47"/>
      <c r="Y10" s="47"/>
      <c r="Z10" s="78">
        <f>データ!P6</f>
        <v>4212</v>
      </c>
      <c r="AA10" s="78"/>
      <c r="AB10" s="78"/>
      <c r="AC10" s="78"/>
      <c r="AD10" s="78"/>
      <c r="AE10" s="78"/>
      <c r="AF10" s="78"/>
      <c r="AG10" s="78"/>
      <c r="AH10" s="2"/>
      <c r="AI10" s="78">
        <f>データ!T6</f>
        <v>77630</v>
      </c>
      <c r="AJ10" s="78"/>
      <c r="AK10" s="78"/>
      <c r="AL10" s="78"/>
      <c r="AM10" s="78"/>
      <c r="AN10" s="78"/>
      <c r="AO10" s="78"/>
      <c r="AP10" s="78"/>
      <c r="AQ10" s="47">
        <f>データ!U6</f>
        <v>92.13</v>
      </c>
      <c r="AR10" s="47"/>
      <c r="AS10" s="47"/>
      <c r="AT10" s="47"/>
      <c r="AU10" s="47"/>
      <c r="AV10" s="47"/>
      <c r="AW10" s="47"/>
      <c r="AX10" s="47"/>
      <c r="AY10" s="47">
        <f>データ!V6</f>
        <v>842.61</v>
      </c>
      <c r="AZ10" s="47"/>
      <c r="BA10" s="47"/>
      <c r="BB10" s="47"/>
      <c r="BC10" s="47"/>
      <c r="BD10" s="47"/>
      <c r="BE10" s="47"/>
      <c r="BF10" s="47"/>
      <c r="BG10" s="2"/>
      <c r="BH10" s="2"/>
      <c r="BI10" s="2"/>
      <c r="BJ10" s="2"/>
      <c r="BK10" s="2"/>
      <c r="BL10" s="62" t="s">
        <v>20</v>
      </c>
      <c r="BM10" s="63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4" t="s">
        <v>22</v>
      </c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</row>
    <row r="14" spans="1:78" ht="13.5" customHeight="1">
      <c r="A14" s="2"/>
      <c r="B14" s="66" t="s">
        <v>23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8"/>
      <c r="BK14" s="2"/>
      <c r="BL14" s="72" t="s">
        <v>24</v>
      </c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4"/>
    </row>
    <row r="15" spans="1:78" ht="13.5" customHeight="1">
      <c r="A15" s="2"/>
      <c r="B15" s="69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1"/>
      <c r="BK15" s="2"/>
      <c r="BL15" s="75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7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8" t="s">
        <v>104</v>
      </c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60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8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60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8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60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8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60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8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60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8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60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8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60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8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60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8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60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8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60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8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60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8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60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8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60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8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60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8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60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8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60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8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60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8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60"/>
    </row>
    <row r="34" spans="1:78" ht="13.5" customHeight="1">
      <c r="A34" s="2"/>
      <c r="B34" s="16"/>
      <c r="C34" s="61" t="s">
        <v>25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19"/>
      <c r="R34" s="61" t="s">
        <v>26</v>
      </c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19"/>
      <c r="AG34" s="61" t="s">
        <v>27</v>
      </c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19"/>
      <c r="AV34" s="61" t="s">
        <v>28</v>
      </c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18"/>
      <c r="BK34" s="2"/>
      <c r="BL34" s="58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60"/>
    </row>
    <row r="35" spans="1:78" ht="13.5" customHeight="1">
      <c r="A35" s="2"/>
      <c r="B35" s="16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19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19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19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18"/>
      <c r="BK35" s="2"/>
      <c r="BL35" s="58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60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8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60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8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60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8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60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8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60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8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60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8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60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8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60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8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60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8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60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72" t="s">
        <v>29</v>
      </c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4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75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7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8" t="s">
        <v>106</v>
      </c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60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8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60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8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60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8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60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8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60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8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60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8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60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8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60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8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60"/>
    </row>
    <row r="56" spans="1:78" ht="13.5" customHeight="1">
      <c r="A56" s="2"/>
      <c r="B56" s="16"/>
      <c r="C56" s="61" t="s">
        <v>30</v>
      </c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19"/>
      <c r="R56" s="61" t="s">
        <v>31</v>
      </c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19"/>
      <c r="AG56" s="61" t="s">
        <v>32</v>
      </c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19"/>
      <c r="AV56" s="61" t="s">
        <v>33</v>
      </c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18"/>
      <c r="BK56" s="2"/>
      <c r="BL56" s="58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60"/>
    </row>
    <row r="57" spans="1:78" ht="13.5" customHeight="1">
      <c r="A57" s="2"/>
      <c r="B57" s="16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19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19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19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18"/>
      <c r="BK57" s="2"/>
      <c r="BL57" s="58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60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58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60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58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60"/>
    </row>
    <row r="60" spans="1:78" ht="13.5" customHeight="1">
      <c r="A60" s="2"/>
      <c r="B60" s="69" t="s">
        <v>34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1"/>
      <c r="BK60" s="2"/>
      <c r="BL60" s="58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60"/>
    </row>
    <row r="61" spans="1:78" ht="13.5" customHeight="1">
      <c r="A61" s="2"/>
      <c r="B61" s="69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1"/>
      <c r="BK61" s="2"/>
      <c r="BL61" s="58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60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8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60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8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60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72" t="s">
        <v>35</v>
      </c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4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75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7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8" t="s">
        <v>105</v>
      </c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60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8"/>
      <c r="BM67" s="59"/>
      <c r="BN67" s="59"/>
      <c r="BO67" s="59"/>
      <c r="BP67" s="59"/>
      <c r="BQ67" s="59"/>
      <c r="BR67" s="59"/>
      <c r="BS67" s="59"/>
      <c r="BT67" s="59"/>
      <c r="BU67" s="59"/>
      <c r="BV67" s="59"/>
      <c r="BW67" s="59"/>
      <c r="BX67" s="59"/>
      <c r="BY67" s="59"/>
      <c r="BZ67" s="60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8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60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8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9"/>
      <c r="BY69" s="59"/>
      <c r="BZ69" s="60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8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  <c r="BX70" s="59"/>
      <c r="BY70" s="59"/>
      <c r="BZ70" s="60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8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60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8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60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8"/>
      <c r="BM73" s="59"/>
      <c r="BN73" s="59"/>
      <c r="BO73" s="59"/>
      <c r="BP73" s="59"/>
      <c r="BQ73" s="59"/>
      <c r="BR73" s="59"/>
      <c r="BS73" s="59"/>
      <c r="BT73" s="59"/>
      <c r="BU73" s="59"/>
      <c r="BV73" s="59"/>
      <c r="BW73" s="59"/>
      <c r="BX73" s="59"/>
      <c r="BY73" s="59"/>
      <c r="BZ73" s="60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8"/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60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8"/>
      <c r="BM75" s="59"/>
      <c r="BN75" s="59"/>
      <c r="BO75" s="59"/>
      <c r="BP75" s="59"/>
      <c r="BQ75" s="59"/>
      <c r="BR75" s="59"/>
      <c r="BS75" s="59"/>
      <c r="BT75" s="59"/>
      <c r="BU75" s="59"/>
      <c r="BV75" s="59"/>
      <c r="BW75" s="59"/>
      <c r="BX75" s="59"/>
      <c r="BY75" s="59"/>
      <c r="BZ75" s="60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8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60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8"/>
      <c r="BM77" s="59"/>
      <c r="BN77" s="59"/>
      <c r="BO77" s="59"/>
      <c r="BP77" s="59"/>
      <c r="BQ77" s="59"/>
      <c r="BR77" s="59"/>
      <c r="BS77" s="59"/>
      <c r="BT77" s="59"/>
      <c r="BU77" s="59"/>
      <c r="BV77" s="59"/>
      <c r="BW77" s="59"/>
      <c r="BX77" s="59"/>
      <c r="BY77" s="59"/>
      <c r="BZ77" s="60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8"/>
      <c r="BM78" s="59"/>
      <c r="BN78" s="59"/>
      <c r="BO78" s="59"/>
      <c r="BP78" s="59"/>
      <c r="BQ78" s="59"/>
      <c r="BR78" s="59"/>
      <c r="BS78" s="59"/>
      <c r="BT78" s="59"/>
      <c r="BU78" s="59"/>
      <c r="BV78" s="59"/>
      <c r="BW78" s="59"/>
      <c r="BX78" s="59"/>
      <c r="BY78" s="59"/>
      <c r="BZ78" s="60"/>
    </row>
    <row r="79" spans="1:78" ht="13.5" customHeight="1">
      <c r="A79" s="2"/>
      <c r="B79" s="16"/>
      <c r="C79" s="61" t="s">
        <v>36</v>
      </c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19"/>
      <c r="V79" s="19"/>
      <c r="W79" s="61" t="s">
        <v>37</v>
      </c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19"/>
      <c r="AP79" s="19"/>
      <c r="AQ79" s="61" t="s">
        <v>38</v>
      </c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17"/>
      <c r="BJ79" s="18"/>
      <c r="BK79" s="2"/>
      <c r="BL79" s="58"/>
      <c r="BM79" s="59"/>
      <c r="BN79" s="59"/>
      <c r="BO79" s="59"/>
      <c r="BP79" s="59"/>
      <c r="BQ79" s="59"/>
      <c r="BR79" s="59"/>
      <c r="BS79" s="59"/>
      <c r="BT79" s="59"/>
      <c r="BU79" s="59"/>
      <c r="BV79" s="59"/>
      <c r="BW79" s="59"/>
      <c r="BX79" s="59"/>
      <c r="BY79" s="59"/>
      <c r="BZ79" s="60"/>
    </row>
    <row r="80" spans="1:78" ht="13.5" customHeight="1">
      <c r="A80" s="2"/>
      <c r="B80" s="16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19"/>
      <c r="V80" s="19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19"/>
      <c r="AP80" s="19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17"/>
      <c r="BJ80" s="18"/>
      <c r="BK80" s="2"/>
      <c r="BL80" s="58"/>
      <c r="BM80" s="59"/>
      <c r="BN80" s="59"/>
      <c r="BO80" s="59"/>
      <c r="BP80" s="59"/>
      <c r="BQ80" s="59"/>
      <c r="BR80" s="59"/>
      <c r="BS80" s="59"/>
      <c r="BT80" s="59"/>
      <c r="BU80" s="59"/>
      <c r="BV80" s="59"/>
      <c r="BW80" s="59"/>
      <c r="BX80" s="59"/>
      <c r="BY80" s="59"/>
      <c r="BZ80" s="60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58"/>
      <c r="BM81" s="59"/>
      <c r="BN81" s="59"/>
      <c r="BO81" s="59"/>
      <c r="BP81" s="59"/>
      <c r="BQ81" s="59"/>
      <c r="BR81" s="59"/>
      <c r="BS81" s="59"/>
      <c r="BT81" s="59"/>
      <c r="BU81" s="59"/>
      <c r="BV81" s="59"/>
      <c r="BW81" s="59"/>
      <c r="BX81" s="59"/>
      <c r="BY81" s="59"/>
      <c r="BZ81" s="60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9"/>
      <c r="BM82" s="80"/>
      <c r="BN82" s="80"/>
      <c r="BO82" s="80"/>
      <c r="BP82" s="80"/>
      <c r="BQ82" s="80"/>
      <c r="BR82" s="80"/>
      <c r="BS82" s="80"/>
      <c r="BT82" s="80"/>
      <c r="BU82" s="80"/>
      <c r="BV82" s="80"/>
      <c r="BW82" s="80"/>
      <c r="BX82" s="80"/>
      <c r="BY82" s="80"/>
      <c r="BZ82" s="81"/>
    </row>
    <row r="83" spans="1:78">
      <c r="C83" s="2" t="s">
        <v>39</v>
      </c>
    </row>
  </sheetData>
  <sheetProtection password="B501" sheet="1" objects="1" scenarios="1" formatCells="0" formatColumns="0" formatRows="0"/>
  <mergeCells count="53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16:BZ44"/>
    <mergeCell ref="C34:P35"/>
    <mergeCell ref="R34:AE35"/>
    <mergeCell ref="AG34:AT35"/>
    <mergeCell ref="AV34:BI35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2:BZ4"/>
    <mergeCell ref="B6:AG6"/>
    <mergeCell ref="B7:I7"/>
    <mergeCell ref="J7:Q7"/>
    <mergeCell ref="R7:Y7"/>
    <mergeCell ref="Z7:AG7"/>
    <mergeCell ref="AI7:AP7"/>
    <mergeCell ref="AQ7:AX7"/>
    <mergeCell ref="AY7:BF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3" t="s">
        <v>49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5"/>
      <c r="W3" s="89" t="s">
        <v>50</v>
      </c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 t="s">
        <v>51</v>
      </c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</row>
    <row r="4" spans="1:143">
      <c r="A4" s="26" t="s">
        <v>52</v>
      </c>
      <c r="B4" s="28"/>
      <c r="C4" s="28"/>
      <c r="D4" s="28"/>
      <c r="E4" s="28"/>
      <c r="F4" s="28"/>
      <c r="G4" s="28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8"/>
      <c r="W4" s="82" t="s">
        <v>53</v>
      </c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 t="s">
        <v>54</v>
      </c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 t="s">
        <v>55</v>
      </c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 t="s">
        <v>56</v>
      </c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 t="s">
        <v>57</v>
      </c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 t="s">
        <v>58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 t="s">
        <v>59</v>
      </c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 t="s">
        <v>60</v>
      </c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 t="s">
        <v>61</v>
      </c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 t="s">
        <v>62</v>
      </c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 t="s">
        <v>63</v>
      </c>
      <c r="ED4" s="82"/>
      <c r="EE4" s="82"/>
      <c r="EF4" s="82"/>
      <c r="EG4" s="82"/>
      <c r="EH4" s="82"/>
      <c r="EI4" s="82"/>
      <c r="EJ4" s="82"/>
      <c r="EK4" s="82"/>
      <c r="EL4" s="82"/>
      <c r="EM4" s="82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2014</v>
      </c>
      <c r="C6" s="31">
        <f t="shared" ref="C6:V6" si="3">C7</f>
        <v>382035</v>
      </c>
      <c r="D6" s="31">
        <f t="shared" si="3"/>
        <v>46</v>
      </c>
      <c r="E6" s="31">
        <f t="shared" si="3"/>
        <v>1</v>
      </c>
      <c r="F6" s="31">
        <f t="shared" si="3"/>
        <v>0</v>
      </c>
      <c r="G6" s="31">
        <f t="shared" si="3"/>
        <v>1</v>
      </c>
      <c r="H6" s="31" t="str">
        <f t="shared" si="3"/>
        <v>愛媛県　宇和島市</v>
      </c>
      <c r="I6" s="31" t="str">
        <f t="shared" si="3"/>
        <v>法適用</v>
      </c>
      <c r="J6" s="31" t="str">
        <f t="shared" si="3"/>
        <v>水道事業</v>
      </c>
      <c r="K6" s="31" t="str">
        <f t="shared" si="3"/>
        <v>末端給水事業</v>
      </c>
      <c r="L6" s="31" t="str">
        <f t="shared" si="3"/>
        <v>A4</v>
      </c>
      <c r="M6" s="32" t="str">
        <f t="shared" si="3"/>
        <v>-</v>
      </c>
      <c r="N6" s="32">
        <f t="shared" si="3"/>
        <v>62.97</v>
      </c>
      <c r="O6" s="32">
        <f t="shared" si="3"/>
        <v>94.84</v>
      </c>
      <c r="P6" s="32">
        <f t="shared" si="3"/>
        <v>4212</v>
      </c>
      <c r="Q6" s="32">
        <f t="shared" si="3"/>
        <v>81730</v>
      </c>
      <c r="R6" s="32">
        <f t="shared" si="3"/>
        <v>468.15</v>
      </c>
      <c r="S6" s="32">
        <f t="shared" si="3"/>
        <v>174.58</v>
      </c>
      <c r="T6" s="32">
        <f t="shared" si="3"/>
        <v>77630</v>
      </c>
      <c r="U6" s="32">
        <f t="shared" si="3"/>
        <v>92.13</v>
      </c>
      <c r="V6" s="32">
        <f t="shared" si="3"/>
        <v>842.61</v>
      </c>
      <c r="W6" s="33">
        <f>IF(W7="",NA(),W7)</f>
        <v>110.33</v>
      </c>
      <c r="X6" s="33">
        <f t="shared" ref="X6:AF6" si="4">IF(X7="",NA(),X7)</f>
        <v>111.57</v>
      </c>
      <c r="Y6" s="33">
        <f t="shared" si="4"/>
        <v>109.06</v>
      </c>
      <c r="Z6" s="33">
        <f t="shared" si="4"/>
        <v>108.57</v>
      </c>
      <c r="AA6" s="33">
        <f t="shared" si="4"/>
        <v>112.44</v>
      </c>
      <c r="AB6" s="33">
        <f t="shared" si="4"/>
        <v>108.89</v>
      </c>
      <c r="AC6" s="33">
        <f t="shared" si="4"/>
        <v>107.68</v>
      </c>
      <c r="AD6" s="33">
        <f t="shared" si="4"/>
        <v>108.24</v>
      </c>
      <c r="AE6" s="33">
        <f t="shared" si="4"/>
        <v>107.8</v>
      </c>
      <c r="AF6" s="33">
        <f t="shared" si="4"/>
        <v>111.96</v>
      </c>
      <c r="AG6" s="32" t="str">
        <f>IF(AG7="","",IF(AG7="-","【-】","【"&amp;SUBSTITUTE(TEXT(AG7,"#,##0.00"),"-","△")&amp;"】"))</f>
        <v>【113.03】</v>
      </c>
      <c r="AH6" s="32">
        <f>IF(AH7="",NA(),AH7)</f>
        <v>0</v>
      </c>
      <c r="AI6" s="32">
        <f t="shared" ref="AI6:AQ6" si="5">IF(AI7="",NA(),AI7)</f>
        <v>0</v>
      </c>
      <c r="AJ6" s="32">
        <f t="shared" si="5"/>
        <v>0</v>
      </c>
      <c r="AK6" s="32">
        <f t="shared" si="5"/>
        <v>0</v>
      </c>
      <c r="AL6" s="32">
        <f t="shared" si="5"/>
        <v>0</v>
      </c>
      <c r="AM6" s="33">
        <f t="shared" si="5"/>
        <v>4.4400000000000004</v>
      </c>
      <c r="AN6" s="33">
        <f t="shared" si="5"/>
        <v>4.67</v>
      </c>
      <c r="AO6" s="33">
        <f t="shared" si="5"/>
        <v>4.46</v>
      </c>
      <c r="AP6" s="33">
        <f t="shared" si="5"/>
        <v>4.3899999999999997</v>
      </c>
      <c r="AQ6" s="33">
        <f t="shared" si="5"/>
        <v>0.41</v>
      </c>
      <c r="AR6" s="32" t="str">
        <f>IF(AR7="","",IF(AR7="-","【-】","【"&amp;SUBSTITUTE(TEXT(AR7,"#,##0.00"),"-","△")&amp;"】"))</f>
        <v>【0.81】</v>
      </c>
      <c r="AS6" s="33">
        <f>IF(AS7="",NA(),AS7)</f>
        <v>623.04999999999995</v>
      </c>
      <c r="AT6" s="33">
        <f t="shared" ref="AT6:BB6" si="6">IF(AT7="",NA(),AT7)</f>
        <v>878.2</v>
      </c>
      <c r="AU6" s="33">
        <f t="shared" si="6"/>
        <v>708.51</v>
      </c>
      <c r="AV6" s="33">
        <f t="shared" si="6"/>
        <v>1023.4</v>
      </c>
      <c r="AW6" s="33">
        <f t="shared" si="6"/>
        <v>332.81</v>
      </c>
      <c r="AX6" s="33">
        <f t="shared" si="6"/>
        <v>699.11</v>
      </c>
      <c r="AY6" s="33">
        <f t="shared" si="6"/>
        <v>695.41</v>
      </c>
      <c r="AZ6" s="33">
        <f t="shared" si="6"/>
        <v>701</v>
      </c>
      <c r="BA6" s="33">
        <f t="shared" si="6"/>
        <v>739.59</v>
      </c>
      <c r="BB6" s="33">
        <f t="shared" si="6"/>
        <v>335.95</v>
      </c>
      <c r="BC6" s="32" t="str">
        <f>IF(BC7="","",IF(BC7="-","【-】","【"&amp;SUBSTITUTE(TEXT(BC7,"#,##0.00"),"-","△")&amp;"】"))</f>
        <v>【264.16】</v>
      </c>
      <c r="BD6" s="33">
        <f>IF(BD7="",NA(),BD7)</f>
        <v>245.47</v>
      </c>
      <c r="BE6" s="33">
        <f t="shared" ref="BE6:BM6" si="7">IF(BE7="",NA(),BE7)</f>
        <v>235.34</v>
      </c>
      <c r="BF6" s="33">
        <f t="shared" si="7"/>
        <v>231.33</v>
      </c>
      <c r="BG6" s="33">
        <f t="shared" si="7"/>
        <v>240.61</v>
      </c>
      <c r="BH6" s="33">
        <f t="shared" si="7"/>
        <v>243.42</v>
      </c>
      <c r="BI6" s="33">
        <f t="shared" si="7"/>
        <v>339.69</v>
      </c>
      <c r="BJ6" s="33">
        <f t="shared" si="7"/>
        <v>343.45</v>
      </c>
      <c r="BK6" s="33">
        <f t="shared" si="7"/>
        <v>330.99</v>
      </c>
      <c r="BL6" s="33">
        <f t="shared" si="7"/>
        <v>324.08999999999997</v>
      </c>
      <c r="BM6" s="33">
        <f t="shared" si="7"/>
        <v>319.82</v>
      </c>
      <c r="BN6" s="32" t="str">
        <f>IF(BN7="","",IF(BN7="-","【-】","【"&amp;SUBSTITUTE(TEXT(BN7,"#,##0.00"),"-","△")&amp;"】"))</f>
        <v>【283.72】</v>
      </c>
      <c r="BO6" s="33">
        <f>IF(BO7="",NA(),BO7)</f>
        <v>105.71</v>
      </c>
      <c r="BP6" s="33">
        <f t="shared" ref="BP6:BX6" si="8">IF(BP7="",NA(),BP7)</f>
        <v>107.58</v>
      </c>
      <c r="BQ6" s="33">
        <f t="shared" si="8"/>
        <v>105.36</v>
      </c>
      <c r="BR6" s="33">
        <f t="shared" si="8"/>
        <v>104.79</v>
      </c>
      <c r="BS6" s="33">
        <f t="shared" si="8"/>
        <v>109</v>
      </c>
      <c r="BT6" s="33">
        <f t="shared" si="8"/>
        <v>101.27</v>
      </c>
      <c r="BU6" s="33">
        <f t="shared" si="8"/>
        <v>99.61</v>
      </c>
      <c r="BV6" s="33">
        <f t="shared" si="8"/>
        <v>100.27</v>
      </c>
      <c r="BW6" s="33">
        <f t="shared" si="8"/>
        <v>99.46</v>
      </c>
      <c r="BX6" s="33">
        <f t="shared" si="8"/>
        <v>105.21</v>
      </c>
      <c r="BY6" s="32" t="str">
        <f>IF(BY7="","",IF(BY7="-","【-】","【"&amp;SUBSTITUTE(TEXT(BY7,"#,##0.00"),"-","△")&amp;"】"))</f>
        <v>【104.60】</v>
      </c>
      <c r="BZ6" s="33">
        <f>IF(BZ7="",NA(),BZ7)</f>
        <v>220.08</v>
      </c>
      <c r="CA6" s="33">
        <f t="shared" ref="CA6:CI6" si="9">IF(CA7="",NA(),CA7)</f>
        <v>218.89</v>
      </c>
      <c r="CB6" s="33">
        <f t="shared" si="9"/>
        <v>224.08</v>
      </c>
      <c r="CC6" s="33">
        <f t="shared" si="9"/>
        <v>225.61</v>
      </c>
      <c r="CD6" s="33">
        <f t="shared" si="9"/>
        <v>217.32</v>
      </c>
      <c r="CE6" s="33">
        <f t="shared" si="9"/>
        <v>167.74</v>
      </c>
      <c r="CF6" s="33">
        <f t="shared" si="9"/>
        <v>169.59</v>
      </c>
      <c r="CG6" s="33">
        <f t="shared" si="9"/>
        <v>169.62</v>
      </c>
      <c r="CH6" s="33">
        <f t="shared" si="9"/>
        <v>171.78</v>
      </c>
      <c r="CI6" s="33">
        <f t="shared" si="9"/>
        <v>162.59</v>
      </c>
      <c r="CJ6" s="32" t="str">
        <f>IF(CJ7="","",IF(CJ7="-","【-】","【"&amp;SUBSTITUTE(TEXT(CJ7,"#,##0.00"),"-","△")&amp;"】"))</f>
        <v>【164.21】</v>
      </c>
      <c r="CK6" s="33">
        <f>IF(CK7="",NA(),CK7)</f>
        <v>69.98</v>
      </c>
      <c r="CL6" s="33">
        <f t="shared" ref="CL6:CT6" si="10">IF(CL7="",NA(),CL7)</f>
        <v>67.58</v>
      </c>
      <c r="CM6" s="33">
        <f t="shared" si="10"/>
        <v>64.98</v>
      </c>
      <c r="CN6" s="33">
        <f t="shared" si="10"/>
        <v>63.23</v>
      </c>
      <c r="CO6" s="33">
        <f t="shared" si="10"/>
        <v>61.3</v>
      </c>
      <c r="CP6" s="33">
        <f t="shared" si="10"/>
        <v>60.83</v>
      </c>
      <c r="CQ6" s="33">
        <f t="shared" si="10"/>
        <v>60.04</v>
      </c>
      <c r="CR6" s="33">
        <f t="shared" si="10"/>
        <v>59.88</v>
      </c>
      <c r="CS6" s="33">
        <f t="shared" si="10"/>
        <v>59.68</v>
      </c>
      <c r="CT6" s="33">
        <f t="shared" si="10"/>
        <v>59.17</v>
      </c>
      <c r="CU6" s="32" t="str">
        <f>IF(CU7="","",IF(CU7="-","【-】","【"&amp;SUBSTITUTE(TEXT(CU7,"#,##0.00"),"-","△")&amp;"】"))</f>
        <v>【59.80】</v>
      </c>
      <c r="CV6" s="33">
        <f>IF(CV7="",NA(),CV7)</f>
        <v>78.69</v>
      </c>
      <c r="CW6" s="33">
        <f t="shared" ref="CW6:DE6" si="11">IF(CW7="",NA(),CW7)</f>
        <v>80.040000000000006</v>
      </c>
      <c r="CX6" s="33">
        <f t="shared" si="11"/>
        <v>82.08</v>
      </c>
      <c r="CY6" s="33">
        <f t="shared" si="11"/>
        <v>83.69</v>
      </c>
      <c r="CZ6" s="33">
        <f t="shared" si="11"/>
        <v>84.04</v>
      </c>
      <c r="DA6" s="33">
        <f t="shared" si="11"/>
        <v>87.92</v>
      </c>
      <c r="DB6" s="33">
        <f t="shared" si="11"/>
        <v>87.33</v>
      </c>
      <c r="DC6" s="33">
        <f t="shared" si="11"/>
        <v>87.65</v>
      </c>
      <c r="DD6" s="33">
        <f t="shared" si="11"/>
        <v>87.63</v>
      </c>
      <c r="DE6" s="33">
        <f t="shared" si="11"/>
        <v>87.6</v>
      </c>
      <c r="DF6" s="32" t="str">
        <f>IF(DF7="","",IF(DF7="-","【-】","【"&amp;SUBSTITUTE(TEXT(DF7,"#,##0.00"),"-","△")&amp;"】"))</f>
        <v>【89.78】</v>
      </c>
      <c r="DG6" s="33">
        <f>IF(DG7="",NA(),DG7)</f>
        <v>42.66</v>
      </c>
      <c r="DH6" s="33">
        <f t="shared" ref="DH6:DP6" si="12">IF(DH7="",NA(),DH7)</f>
        <v>44.05</v>
      </c>
      <c r="DI6" s="33">
        <f t="shared" si="12"/>
        <v>45.52</v>
      </c>
      <c r="DJ6" s="33">
        <f t="shared" si="12"/>
        <v>46.87</v>
      </c>
      <c r="DK6" s="33">
        <f t="shared" si="12"/>
        <v>56.37</v>
      </c>
      <c r="DL6" s="33">
        <f t="shared" si="12"/>
        <v>36.700000000000003</v>
      </c>
      <c r="DM6" s="33">
        <f t="shared" si="12"/>
        <v>37.71</v>
      </c>
      <c r="DN6" s="33">
        <f t="shared" si="12"/>
        <v>38.69</v>
      </c>
      <c r="DO6" s="33">
        <f t="shared" si="12"/>
        <v>39.65</v>
      </c>
      <c r="DP6" s="33">
        <f t="shared" si="12"/>
        <v>45.25</v>
      </c>
      <c r="DQ6" s="32" t="str">
        <f>IF(DQ7="","",IF(DQ7="-","【-】","【"&amp;SUBSTITUTE(TEXT(DQ7,"#,##0.00"),"-","△")&amp;"】"))</f>
        <v>【46.31】</v>
      </c>
      <c r="DR6" s="33">
        <f>IF(DR7="",NA(),DR7)</f>
        <v>7.62</v>
      </c>
      <c r="DS6" s="33">
        <f t="shared" ref="DS6:EA6" si="13">IF(DS7="",NA(),DS7)</f>
        <v>7.67</v>
      </c>
      <c r="DT6" s="33">
        <f t="shared" si="13"/>
        <v>7.92</v>
      </c>
      <c r="DU6" s="33">
        <f t="shared" si="13"/>
        <v>8</v>
      </c>
      <c r="DV6" s="33">
        <f t="shared" si="13"/>
        <v>7.68</v>
      </c>
      <c r="DW6" s="33">
        <f t="shared" si="13"/>
        <v>6.92</v>
      </c>
      <c r="DX6" s="33">
        <f t="shared" si="13"/>
        <v>7.67</v>
      </c>
      <c r="DY6" s="33">
        <f t="shared" si="13"/>
        <v>8.4</v>
      </c>
      <c r="DZ6" s="33">
        <f t="shared" si="13"/>
        <v>9.7100000000000009</v>
      </c>
      <c r="EA6" s="33">
        <f t="shared" si="13"/>
        <v>10.71</v>
      </c>
      <c r="EB6" s="32" t="str">
        <f>IF(EB7="","",IF(EB7="-","【-】","【"&amp;SUBSTITUTE(TEXT(EB7,"#,##0.00"),"-","△")&amp;"】"))</f>
        <v>【12.42】</v>
      </c>
      <c r="EC6" s="33">
        <f>IF(EC7="",NA(),EC7)</f>
        <v>0.87</v>
      </c>
      <c r="ED6" s="33">
        <f t="shared" ref="ED6:EL6" si="14">IF(ED7="",NA(),ED7)</f>
        <v>0.61</v>
      </c>
      <c r="EE6" s="33">
        <f t="shared" si="14"/>
        <v>0.9</v>
      </c>
      <c r="EF6" s="33">
        <f t="shared" si="14"/>
        <v>0.96</v>
      </c>
      <c r="EG6" s="33">
        <f t="shared" si="14"/>
        <v>0.65</v>
      </c>
      <c r="EH6" s="33">
        <f t="shared" si="14"/>
        <v>0.82</v>
      </c>
      <c r="EI6" s="33">
        <f t="shared" si="14"/>
        <v>0.84</v>
      </c>
      <c r="EJ6" s="33">
        <f t="shared" si="14"/>
        <v>0.78</v>
      </c>
      <c r="EK6" s="33">
        <f t="shared" si="14"/>
        <v>0.83</v>
      </c>
      <c r="EL6" s="33">
        <f t="shared" si="14"/>
        <v>0.72</v>
      </c>
      <c r="EM6" s="32" t="str">
        <f>IF(EM7="","",IF(EM7="-","【-】","【"&amp;SUBSTITUTE(TEXT(EM7,"#,##0.00"),"-","△")&amp;"】"))</f>
        <v>【0.78】</v>
      </c>
    </row>
    <row r="7" spans="1:143" s="34" customFormat="1">
      <c r="A7" s="26"/>
      <c r="B7" s="35">
        <v>2014</v>
      </c>
      <c r="C7" s="35">
        <v>382035</v>
      </c>
      <c r="D7" s="35">
        <v>46</v>
      </c>
      <c r="E7" s="35">
        <v>1</v>
      </c>
      <c r="F7" s="35">
        <v>0</v>
      </c>
      <c r="G7" s="35">
        <v>1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>
        <v>62.97</v>
      </c>
      <c r="O7" s="36">
        <v>94.84</v>
      </c>
      <c r="P7" s="36">
        <v>4212</v>
      </c>
      <c r="Q7" s="36">
        <v>81730</v>
      </c>
      <c r="R7" s="36">
        <v>468.15</v>
      </c>
      <c r="S7" s="36">
        <v>174.58</v>
      </c>
      <c r="T7" s="36">
        <v>77630</v>
      </c>
      <c r="U7" s="36">
        <v>92.13</v>
      </c>
      <c r="V7" s="36">
        <v>842.61</v>
      </c>
      <c r="W7" s="36">
        <v>110.33</v>
      </c>
      <c r="X7" s="36">
        <v>111.57</v>
      </c>
      <c r="Y7" s="36">
        <v>109.06</v>
      </c>
      <c r="Z7" s="36">
        <v>108.57</v>
      </c>
      <c r="AA7" s="36">
        <v>112.44</v>
      </c>
      <c r="AB7" s="36">
        <v>108.89</v>
      </c>
      <c r="AC7" s="36">
        <v>107.68</v>
      </c>
      <c r="AD7" s="36">
        <v>108.24</v>
      </c>
      <c r="AE7" s="36">
        <v>107.8</v>
      </c>
      <c r="AF7" s="36">
        <v>111.96</v>
      </c>
      <c r="AG7" s="36">
        <v>113.03</v>
      </c>
      <c r="AH7" s="36">
        <v>0</v>
      </c>
      <c r="AI7" s="36">
        <v>0</v>
      </c>
      <c r="AJ7" s="36">
        <v>0</v>
      </c>
      <c r="AK7" s="36">
        <v>0</v>
      </c>
      <c r="AL7" s="36">
        <v>0</v>
      </c>
      <c r="AM7" s="36">
        <v>4.4400000000000004</v>
      </c>
      <c r="AN7" s="36">
        <v>4.67</v>
      </c>
      <c r="AO7" s="36">
        <v>4.46</v>
      </c>
      <c r="AP7" s="36">
        <v>4.3899999999999997</v>
      </c>
      <c r="AQ7" s="36">
        <v>0.41</v>
      </c>
      <c r="AR7" s="36">
        <v>0.81</v>
      </c>
      <c r="AS7" s="36">
        <v>623.04999999999995</v>
      </c>
      <c r="AT7" s="36">
        <v>878.2</v>
      </c>
      <c r="AU7" s="36">
        <v>708.51</v>
      </c>
      <c r="AV7" s="36">
        <v>1023.4</v>
      </c>
      <c r="AW7" s="36">
        <v>332.81</v>
      </c>
      <c r="AX7" s="36">
        <v>699.11</v>
      </c>
      <c r="AY7" s="36">
        <v>695.41</v>
      </c>
      <c r="AZ7" s="36">
        <v>701</v>
      </c>
      <c r="BA7" s="36">
        <v>739.59</v>
      </c>
      <c r="BB7" s="36">
        <v>335.95</v>
      </c>
      <c r="BC7" s="36">
        <v>264.16000000000003</v>
      </c>
      <c r="BD7" s="36">
        <v>245.47</v>
      </c>
      <c r="BE7" s="36">
        <v>235.34</v>
      </c>
      <c r="BF7" s="36">
        <v>231.33</v>
      </c>
      <c r="BG7" s="36">
        <v>240.61</v>
      </c>
      <c r="BH7" s="36">
        <v>243.42</v>
      </c>
      <c r="BI7" s="36">
        <v>339.69</v>
      </c>
      <c r="BJ7" s="36">
        <v>343.45</v>
      </c>
      <c r="BK7" s="36">
        <v>330.99</v>
      </c>
      <c r="BL7" s="36">
        <v>324.08999999999997</v>
      </c>
      <c r="BM7" s="36">
        <v>319.82</v>
      </c>
      <c r="BN7" s="36">
        <v>283.72000000000003</v>
      </c>
      <c r="BO7" s="36">
        <v>105.71</v>
      </c>
      <c r="BP7" s="36">
        <v>107.58</v>
      </c>
      <c r="BQ7" s="36">
        <v>105.36</v>
      </c>
      <c r="BR7" s="36">
        <v>104.79</v>
      </c>
      <c r="BS7" s="36">
        <v>109</v>
      </c>
      <c r="BT7" s="36">
        <v>101.27</v>
      </c>
      <c r="BU7" s="36">
        <v>99.61</v>
      </c>
      <c r="BV7" s="36">
        <v>100.27</v>
      </c>
      <c r="BW7" s="36">
        <v>99.46</v>
      </c>
      <c r="BX7" s="36">
        <v>105.21</v>
      </c>
      <c r="BY7" s="36">
        <v>104.6</v>
      </c>
      <c r="BZ7" s="36">
        <v>220.08</v>
      </c>
      <c r="CA7" s="36">
        <v>218.89</v>
      </c>
      <c r="CB7" s="36">
        <v>224.08</v>
      </c>
      <c r="CC7" s="36">
        <v>225.61</v>
      </c>
      <c r="CD7" s="36">
        <v>217.32</v>
      </c>
      <c r="CE7" s="36">
        <v>167.74</v>
      </c>
      <c r="CF7" s="36">
        <v>169.59</v>
      </c>
      <c r="CG7" s="36">
        <v>169.62</v>
      </c>
      <c r="CH7" s="36">
        <v>171.78</v>
      </c>
      <c r="CI7" s="36">
        <v>162.59</v>
      </c>
      <c r="CJ7" s="36">
        <v>164.21</v>
      </c>
      <c r="CK7" s="36">
        <v>69.98</v>
      </c>
      <c r="CL7" s="36">
        <v>67.58</v>
      </c>
      <c r="CM7" s="36">
        <v>64.98</v>
      </c>
      <c r="CN7" s="36">
        <v>63.23</v>
      </c>
      <c r="CO7" s="36">
        <v>61.3</v>
      </c>
      <c r="CP7" s="36">
        <v>60.83</v>
      </c>
      <c r="CQ7" s="36">
        <v>60.04</v>
      </c>
      <c r="CR7" s="36">
        <v>59.88</v>
      </c>
      <c r="CS7" s="36">
        <v>59.68</v>
      </c>
      <c r="CT7" s="36">
        <v>59.17</v>
      </c>
      <c r="CU7" s="36">
        <v>59.8</v>
      </c>
      <c r="CV7" s="36">
        <v>78.69</v>
      </c>
      <c r="CW7" s="36">
        <v>80.040000000000006</v>
      </c>
      <c r="CX7" s="36">
        <v>82.08</v>
      </c>
      <c r="CY7" s="36">
        <v>83.69</v>
      </c>
      <c r="CZ7" s="36">
        <v>84.04</v>
      </c>
      <c r="DA7" s="36">
        <v>87.92</v>
      </c>
      <c r="DB7" s="36">
        <v>87.33</v>
      </c>
      <c r="DC7" s="36">
        <v>87.65</v>
      </c>
      <c r="DD7" s="36">
        <v>87.63</v>
      </c>
      <c r="DE7" s="36">
        <v>87.6</v>
      </c>
      <c r="DF7" s="36">
        <v>89.78</v>
      </c>
      <c r="DG7" s="36">
        <v>42.66</v>
      </c>
      <c r="DH7" s="36">
        <v>44.05</v>
      </c>
      <c r="DI7" s="36">
        <v>45.52</v>
      </c>
      <c r="DJ7" s="36">
        <v>46.87</v>
      </c>
      <c r="DK7" s="36">
        <v>56.37</v>
      </c>
      <c r="DL7" s="36">
        <v>36.700000000000003</v>
      </c>
      <c r="DM7" s="36">
        <v>37.71</v>
      </c>
      <c r="DN7" s="36">
        <v>38.69</v>
      </c>
      <c r="DO7" s="36">
        <v>39.65</v>
      </c>
      <c r="DP7" s="36">
        <v>45.25</v>
      </c>
      <c r="DQ7" s="36">
        <v>46.31</v>
      </c>
      <c r="DR7" s="36">
        <v>7.62</v>
      </c>
      <c r="DS7" s="36">
        <v>7.67</v>
      </c>
      <c r="DT7" s="36">
        <v>7.92</v>
      </c>
      <c r="DU7" s="36">
        <v>8</v>
      </c>
      <c r="DV7" s="36">
        <v>7.68</v>
      </c>
      <c r="DW7" s="36">
        <v>6.92</v>
      </c>
      <c r="DX7" s="36">
        <v>7.67</v>
      </c>
      <c r="DY7" s="36">
        <v>8.4</v>
      </c>
      <c r="DZ7" s="36">
        <v>9.7100000000000009</v>
      </c>
      <c r="EA7" s="36">
        <v>10.71</v>
      </c>
      <c r="EB7" s="36">
        <v>12.42</v>
      </c>
      <c r="EC7" s="36">
        <v>0.87</v>
      </c>
      <c r="ED7" s="36">
        <v>0.61</v>
      </c>
      <c r="EE7" s="36">
        <v>0.9</v>
      </c>
      <c r="EF7" s="36">
        <v>0.96</v>
      </c>
      <c r="EG7" s="36">
        <v>0.65</v>
      </c>
      <c r="EH7" s="36">
        <v>0.82</v>
      </c>
      <c r="EI7" s="36">
        <v>0.84</v>
      </c>
      <c r="EJ7" s="36">
        <v>0.78</v>
      </c>
      <c r="EK7" s="36">
        <v>0.83</v>
      </c>
      <c r="EL7" s="36">
        <v>0.72</v>
      </c>
      <c r="EM7" s="36">
        <v>0.78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8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8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8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8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8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8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8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8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8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8"/>
    </row>
    <row r="9" spans="1:143">
      <c r="A9" s="39"/>
      <c r="B9" s="39" t="s">
        <v>99</v>
      </c>
      <c r="C9" s="39" t="s">
        <v>100</v>
      </c>
      <c r="D9" s="39" t="s">
        <v>101</v>
      </c>
      <c r="E9" s="39" t="s">
        <v>102</v>
      </c>
      <c r="F9" s="39" t="s">
        <v>103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9" t="s">
        <v>43</v>
      </c>
      <c r="B10" s="40">
        <f>DATEVALUE($B$6-4&amp;"年1月1日")</f>
        <v>40179</v>
      </c>
      <c r="C10" s="40">
        <f>DATEVALUE($B$6-3&amp;"年1月1日")</f>
        <v>40544</v>
      </c>
      <c r="D10" s="40">
        <f>DATEVALUE($B$6-2&amp;"年1月1日")</f>
        <v>40909</v>
      </c>
      <c r="E10" s="40">
        <f>DATEVALUE($B$6-1&amp;"年1月1日")</f>
        <v>41275</v>
      </c>
      <c r="F10" s="40">
        <f>DATEVALUE($B$6&amp;"年1月1日")</f>
        <v>41640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User</cp:lastModifiedBy>
  <cp:lastPrinted>2016-02-15T01:35:22Z</cp:lastPrinted>
  <dcterms:created xsi:type="dcterms:W3CDTF">2016-01-18T04:54:04Z</dcterms:created>
  <dcterms:modified xsi:type="dcterms:W3CDTF">2016-02-15T01:35:24Z</dcterms:modified>
  <cp:category/>
</cp:coreProperties>
</file>