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19260" windowHeight="59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<sst xmlns="http://schemas.openxmlformats.org/spreadsheetml/2006/main" count="221" uniqueCount="111">
  <si>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</si>
  <si>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</si>
  <si>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</si>
  <si>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</si>
  <si>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</si>
  <si>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</si>
  <si>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</si>
  <si>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</si>
  <si>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</si>
  <si>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</si>
  <si>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</si>
  <si>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</si>
  <si>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</si>
  <si>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</si>
  <si>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</si>
  <si>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</si>
  <si>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</si>
  <si>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</si>
  <si>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</si>
  <si>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</si>
  <si>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</si>
  <si>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</si>
  <si>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</si>
  <si>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</si>
  <si>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</si>
  <si>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</si>
  <si>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</si>
  <si>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</si>
  <si>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</si>
  <si>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</si>
  <si>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</si>
  <si>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</si>
  <si>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</si>
  <si>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</si>
  <si>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</si>
  <si>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</si>
  <si>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</si>
  <si>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</si>
  <si>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</si>
  <si>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</si>
  <si>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</si>
  <si>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</si>
  <si>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</si>
  <si>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</si>
  <si>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</si>
  <si>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</si>
  <si>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</si>
  <si>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</si>
  <si>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</si>
  <si>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</si>
  <si>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</si>
  <si>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</si>
  <si>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</si>
  <si>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</si>
  <si>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</si>
  <si>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</si>
  <si>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</si>
  <si>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</si>
  <si>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</si>
  <si>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</si>
  <si>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</si>
  <si>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</si>
  <si>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</si>
  <si>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</si>
  <si>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</si>
  <si>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</si>
  <si>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</si>
  <si>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</si>
  <si>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</si>
  <si>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</si>
  <si>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</si>
  <si>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</si>
  <si>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</si>
  <si>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</si>
  <si>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</si>
  <si>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</si>
  <si>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</si>
  <si>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</si>
  <si>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</si>
  <si>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</si>
  <si>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</si>
  <si>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</si>
  <si>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</si>
  <si>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</si>
  <si>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</si>
  <si>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</si>
  <si>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</si>
  <si>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</si>
  <si>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</si>
  <si>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</si>
  <si>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</si>
  <si>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</si>
  <si>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</si>
  <si>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</si>
  <si>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</si>
  <si>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</si>
  <si>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宇和島市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</si>
  <si>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</si>
  <si>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</si>
  <si>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</si>
  <si>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</si>
  <si>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</si>
  <si>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</si>
  <si>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</si>
  <si>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</si>
  <si>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</si>
  <si>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</si>
  <si>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</si>
  <si>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収益的収支比率は100%が望ましいが、現状としては70%台前半で推移している。
　なお、平成27年度の数値が微減しているのは、費用の削減率以上に、雨水処理負担金及びその他の一般会計基準内繰入金の減による収益の減少率が大きかったためである。営業収入については約1千万円（前年比3.25%）増となっている。
　収益的収支比率が70%台に留まっている大きな要因は地方債償還金であるが、償還額、利息額は27年度まで年々減少している。同様に企業債残高対事業規模比率についても27年度までは償還により減少している。
　但し、今後は平成33年まで長寿命化に伴う新規起債が予定されており、その間、これまで同様の減少は見込めない。
　経費回収率は50%台という低い値で推移しており、汚水処理原価は類似団体の平均値と比較して高額である。主な原因として、収入の面では使用料の設定が平成19年度の改定以降据え置きであること、また費用の面では、汚水処理費のうち管理費は地方債償還により減少しているものの、維持管理費が横ばい状態であることが挙げられる。
　施設利用率については、類似団体平均は超えているものの、30%程の余力がある状態である。また水洗化率は類似団体の平均値をやや上回るが、全国平均に及ばない。
　人口密度の高い市街地の整備が概ね終わり、今後大幅な供用開始区域の拡大が見込まれない中、これらの経営指標の数値改善のためには、今後、水洗化率の向上、効率的な経営による費用の抑制と同時に、適切な使用料の設定も必要と思われる。</t>
    <phoneticPr fontId="4"/>
  </si>
  <si>
    <t>　本市の公共下水道事業は平成10年の事業開始からの経過年数が18年であり、耐用年数が50年の管渠については、老朽化対策が必要な段階には至っていないため、管渠改善率は0%である。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このため、事故の未然防止及びライフサイクルコストの最小限化を図り、平成27年度から36年度までの期間で長寿命化計画を策定し、施設の更新を随時行っている。</t>
    <phoneticPr fontId="4"/>
  </si>
  <si>
    <t>　供用開始からの年数としては長い方ではないが、処理場施設設備については既に長寿命化が必要な段階に入っており、それらの対策を進めながら、将来的な管渠の老朽化も見据えて、事業を進めていかなければならない。
具体的な方策としては、
①長寿命化のための設備更新等における高効率機器の導入を初めとする、経費の削減による汚水処理原価の抑制
②接続意識の高い地域を優先した効率的な整備と、未接続世帯への下水道普及促進による水洗化率の向上
③地方公営企業法の適用により財政状況を明確にした上での、適正な使用料の検討
等により、経費回収率、ひいては収益的収支比率の増加を図る。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</si>
</sst>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248064"/>
        <c:axId val="1722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72248064"/>
        <c:axId val="172266624"/>
      </c:lineChart>
      <c:dateAx>
        <c:axId val="172248064"/>
        <c:scaling>
          <c:orientation val="minMax"/>
        </c:scaling>
        <c:delete val="1"/>
        <c:axPos val="b"/>
        <c:numFmt formatCode="ge" sourceLinked="1"/>
        <c:majorTickMark val="none"/>
        <c:minorTickMark val="none"/>
        <c:tickLblPos val="none"/>
        <c:crossAx val="172266624"/>
        <c:crosses val="autoZero"/>
        <c:auto val="1"/>
        <c:lblOffset val="100"/>
        <c:baseTimeUnit val="years"/>
      </c:dateAx>
      <c:valAx>
        <c:axId val="1722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67.13</c:v>
                </c:pt>
                <c:pt idx="1">
                  <c:v>67.91</c:v>
                </c:pt>
                <c:pt idx="2">
                  <c:v>67.17</c:v>
                </c:pt>
                <c:pt idx="3">
                  <c:v>67.66</c:v>
                </c:pt>
                <c:pt idx="4">
                  <c:v>68.11</c:v>
                </c:pt>
              </c:numCache>
            </c:numRef>
          </c:val>
        </c:ser>
        <c:dLbls>
          <c:showLegendKey val="0"/>
          <c:showVal val="0"/>
          <c:showCatName val="0"/>
          <c:showSerName val="0"/>
          <c:showPercent val="0"/>
          <c:showBubbleSize val="0"/>
        </c:dLbls>
        <c:gapWidth val="150"/>
        <c:axId val="172846464"/>
        <c:axId val="1728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48.57</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72846464"/>
        <c:axId val="172869120"/>
      </c:lineChart>
      <c:dateAx>
        <c:axId val="172846464"/>
        <c:scaling>
          <c:orientation val="minMax"/>
        </c:scaling>
        <c:delete val="1"/>
        <c:axPos val="b"/>
        <c:numFmt formatCode="ge" sourceLinked="1"/>
        <c:majorTickMark val="none"/>
        <c:minorTickMark val="none"/>
        <c:tickLblPos val="none"/>
        <c:crossAx val="172869120"/>
        <c:crosses val="autoZero"/>
        <c:auto val="1"/>
        <c:lblOffset val="100"/>
        <c:baseTimeUnit val="years"/>
      </c:dateAx>
      <c:valAx>
        <c:axId val="1728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80.98</c:v>
                </c:pt>
                <c:pt idx="1">
                  <c:v>82.41</c:v>
                </c:pt>
                <c:pt idx="2">
                  <c:v>83.51</c:v>
                </c:pt>
                <c:pt idx="3">
                  <c:v>84.71</c:v>
                </c:pt>
                <c:pt idx="4">
                  <c:v>85.66</c:v>
                </c:pt>
              </c:numCache>
            </c:numRef>
          </c:val>
        </c:ser>
        <c:dLbls>
          <c:showLegendKey val="0"/>
          <c:showVal val="0"/>
          <c:showCatName val="0"/>
          <c:showSerName val="0"/>
          <c:showPercent val="0"/>
          <c:showBubbleSize val="0"/>
        </c:dLbls>
        <c:gapWidth val="150"/>
        <c:axId val="172882944"/>
        <c:axId val="1728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70.27</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72882944"/>
        <c:axId val="172893312"/>
      </c:lineChart>
      <c:dateAx>
        <c:axId val="172882944"/>
        <c:scaling>
          <c:orientation val="minMax"/>
        </c:scaling>
        <c:delete val="1"/>
        <c:axPos val="b"/>
        <c:numFmt formatCode="ge" sourceLinked="1"/>
        <c:majorTickMark val="none"/>
        <c:minorTickMark val="none"/>
        <c:tickLblPos val="none"/>
        <c:crossAx val="172893312"/>
        <c:crosses val="autoZero"/>
        <c:auto val="1"/>
        <c:lblOffset val="100"/>
        <c:baseTimeUnit val="years"/>
      </c:dateAx>
      <c:valAx>
        <c:axId val="1728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70.180000000000007</c:v>
                </c:pt>
                <c:pt idx="1">
                  <c:v>71.66</c:v>
                </c:pt>
                <c:pt idx="2">
                  <c:v>72.97</c:v>
                </c:pt>
                <c:pt idx="3">
                  <c:v>74.23</c:v>
                </c:pt>
                <c:pt idx="4">
                  <c:v>73.959999999999994</c:v>
                </c:pt>
              </c:numCache>
            </c:numRef>
          </c:val>
        </c:ser>
        <c:dLbls>
          <c:showLegendKey val="0"/>
          <c:showVal val="0"/>
          <c:showCatName val="0"/>
          <c:showSerName val="0"/>
          <c:showPercent val="0"/>
          <c:showBubbleSize val="0"/>
        </c:dLbls>
        <c:gapWidth val="150"/>
        <c:axId val="172292736"/>
        <c:axId val="1723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292736"/>
        <c:axId val="172307200"/>
      </c:lineChart>
      <c:dateAx>
        <c:axId val="172292736"/>
        <c:scaling>
          <c:orientation val="minMax"/>
        </c:scaling>
        <c:delete val="1"/>
        <c:axPos val="b"/>
        <c:numFmt formatCode="ge" sourceLinked="1"/>
        <c:majorTickMark val="none"/>
        <c:minorTickMark val="none"/>
        <c:tickLblPos val="none"/>
        <c:crossAx val="172307200"/>
        <c:crosses val="autoZero"/>
        <c:auto val="1"/>
        <c:lblOffset val="100"/>
        <c:baseTimeUnit val="years"/>
      </c:dateAx>
      <c:valAx>
        <c:axId val="1723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325120"/>
        <c:axId val="1723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325120"/>
        <c:axId val="172343680"/>
      </c:lineChart>
      <c:dateAx>
        <c:axId val="172325120"/>
        <c:scaling>
          <c:orientation val="minMax"/>
        </c:scaling>
        <c:delete val="1"/>
        <c:axPos val="b"/>
        <c:numFmt formatCode="ge" sourceLinked="1"/>
        <c:majorTickMark val="none"/>
        <c:minorTickMark val="none"/>
        <c:tickLblPos val="none"/>
        <c:crossAx val="172343680"/>
        <c:crosses val="autoZero"/>
        <c:auto val="1"/>
        <c:lblOffset val="100"/>
        <c:baseTimeUnit val="years"/>
      </c:dateAx>
      <c:valAx>
        <c:axId val="1723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3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558208"/>
        <c:axId val="1725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558208"/>
        <c:axId val="172572672"/>
      </c:lineChart>
      <c:dateAx>
        <c:axId val="172558208"/>
        <c:scaling>
          <c:orientation val="minMax"/>
        </c:scaling>
        <c:delete val="1"/>
        <c:axPos val="b"/>
        <c:numFmt formatCode="ge" sourceLinked="1"/>
        <c:majorTickMark val="none"/>
        <c:minorTickMark val="none"/>
        <c:tickLblPos val="none"/>
        <c:crossAx val="172572672"/>
        <c:crosses val="autoZero"/>
        <c:auto val="1"/>
        <c:lblOffset val="100"/>
        <c:baseTimeUnit val="years"/>
      </c:dateAx>
      <c:valAx>
        <c:axId val="1725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623744"/>
        <c:axId val="1726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623744"/>
        <c:axId val="172625920"/>
      </c:lineChart>
      <c:dateAx>
        <c:axId val="172623744"/>
        <c:scaling>
          <c:orientation val="minMax"/>
        </c:scaling>
        <c:delete val="1"/>
        <c:axPos val="b"/>
        <c:numFmt formatCode="ge" sourceLinked="1"/>
        <c:majorTickMark val="none"/>
        <c:minorTickMark val="none"/>
        <c:tickLblPos val="none"/>
        <c:crossAx val="172625920"/>
        <c:crosses val="autoZero"/>
        <c:auto val="1"/>
        <c:lblOffset val="100"/>
        <c:baseTimeUnit val="years"/>
      </c:dateAx>
      <c:valAx>
        <c:axId val="1726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648320"/>
        <c:axId val="1726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648320"/>
        <c:axId val="172658688"/>
      </c:lineChart>
      <c:dateAx>
        <c:axId val="172648320"/>
        <c:scaling>
          <c:orientation val="minMax"/>
        </c:scaling>
        <c:delete val="1"/>
        <c:axPos val="b"/>
        <c:numFmt formatCode="ge" sourceLinked="1"/>
        <c:majorTickMark val="none"/>
        <c:minorTickMark val="none"/>
        <c:tickLblPos val="none"/>
        <c:crossAx val="172658688"/>
        <c:crosses val="autoZero"/>
        <c:auto val="1"/>
        <c:lblOffset val="100"/>
        <c:baseTimeUnit val="years"/>
      </c:dateAx>
      <c:valAx>
        <c:axId val="1726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1794.14</c:v>
                </c:pt>
                <c:pt idx="1">
                  <c:v>1670.5</c:v>
                </c:pt>
                <c:pt idx="2">
                  <c:v>1542.25</c:v>
                </c:pt>
                <c:pt idx="3">
                  <c:v>1155.53</c:v>
                </c:pt>
                <c:pt idx="4">
                  <c:v>1047.0999999999999</c:v>
                </c:pt>
              </c:numCache>
            </c:numRef>
          </c:val>
        </c:ser>
        <c:dLbls>
          <c:showLegendKey val="0"/>
          <c:showVal val="0"/>
          <c:showCatName val="0"/>
          <c:showSerName val="0"/>
          <c:showPercent val="0"/>
          <c:showBubbleSize val="0"/>
        </c:dLbls>
        <c:gapWidth val="150"/>
        <c:axId val="172676224"/>
        <c:axId val="1726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1861.98</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72676224"/>
        <c:axId val="172678144"/>
      </c:lineChart>
      <c:dateAx>
        <c:axId val="172676224"/>
        <c:scaling>
          <c:orientation val="minMax"/>
        </c:scaling>
        <c:delete val="1"/>
        <c:axPos val="b"/>
        <c:numFmt formatCode="ge" sourceLinked="1"/>
        <c:majorTickMark val="none"/>
        <c:minorTickMark val="none"/>
        <c:tickLblPos val="none"/>
        <c:crossAx val="172678144"/>
        <c:crosses val="autoZero"/>
        <c:auto val="1"/>
        <c:lblOffset val="100"/>
        <c:baseTimeUnit val="years"/>
      </c:dateAx>
      <c:valAx>
        <c:axId val="1726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48.01</c:v>
                </c:pt>
                <c:pt idx="1">
                  <c:v>50.03</c:v>
                </c:pt>
                <c:pt idx="2">
                  <c:v>53.72</c:v>
                </c:pt>
                <c:pt idx="3">
                  <c:v>56.46</c:v>
                </c:pt>
                <c:pt idx="4">
                  <c:v>58.13</c:v>
                </c:pt>
              </c:numCache>
            </c:numRef>
          </c:val>
        </c:ser>
        <c:dLbls>
          <c:showLegendKey val="0"/>
          <c:showVal val="0"/>
          <c:showCatName val="0"/>
          <c:showSerName val="0"/>
          <c:showPercent val="0"/>
          <c:showBubbleSize val="0"/>
        </c:dLbls>
        <c:gapWidth val="150"/>
        <c:axId val="172724992"/>
        <c:axId val="17272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42.74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72724992"/>
        <c:axId val="172726912"/>
      </c:lineChart>
      <c:dateAx>
        <c:axId val="172724992"/>
        <c:scaling>
          <c:orientation val="minMax"/>
        </c:scaling>
        <c:delete val="1"/>
        <c:axPos val="b"/>
        <c:numFmt formatCode="ge" sourceLinked="1"/>
        <c:majorTickMark val="none"/>
        <c:minorTickMark val="none"/>
        <c:tickLblPos val="none"/>
        <c:crossAx val="172726912"/>
        <c:crosses val="autoZero"/>
        <c:auto val="1"/>
        <c:lblOffset val="100"/>
        <c:baseTimeUnit val="years"/>
      </c:dateAx>
      <c:valAx>
        <c:axId val="1727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317.23</c:v>
                </c:pt>
                <c:pt idx="1">
                  <c:v>304.14</c:v>
                </c:pt>
                <c:pt idx="2">
                  <c:v>283.8</c:v>
                </c:pt>
                <c:pt idx="3">
                  <c:v>275.35000000000002</c:v>
                </c:pt>
                <c:pt idx="4">
                  <c:v>270.43</c:v>
                </c:pt>
              </c:numCache>
            </c:numRef>
          </c:val>
        </c:ser>
        <c:dLbls>
          <c:showLegendKey val="0"/>
          <c:showVal val="0"/>
          <c:showCatName val="0"/>
          <c:showSerName val="0"/>
          <c:showPercent val="0"/>
          <c:showBubbleSize val="0"/>
        </c:dLbls>
        <c:gapWidth val="150"/>
        <c:axId val="172826624"/>
        <c:axId val="1728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307.68</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72826624"/>
        <c:axId val="172828544"/>
      </c:lineChart>
      <c:dateAx>
        <c:axId val="172826624"/>
        <c:scaling>
          <c:orientation val="minMax"/>
        </c:scaling>
        <c:delete val="1"/>
        <c:axPos val="b"/>
        <c:numFmt formatCode="ge" sourceLinked="1"/>
        <c:majorTickMark val="none"/>
        <c:minorTickMark val="none"/>
        <c:tickLblPos val="none"/>
        <c:crossAx val="172828544"/>
        <c:crosses val="autoZero"/>
        <c:auto val="1"/>
        <c:lblOffset val="100"/>
        <c:baseTimeUnit val="years"/>
      </c:dateAx>
      <c:valAx>
        <c:axId val="1728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宇和島市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80422</v>
      </c>
      <c r="AM8" s="64"/>
      <c r="AN8" s="64"/>
      <c r="AO8" s="64"/>
      <c r="AP8" s="64"/>
      <c r="AQ8" s="64"/>
      <c r="AR8" s="64"/>
      <c r="AS8" s="64"/>
      <c r="AT8" s="63">
        <f>データ!S6</f>
        <v>468.16</v>
      </c>
      <c r="AU8" s="63"/>
      <c r="AV8" s="63"/>
      <c r="AW8" s="63"/>
      <c r="AX8" s="63"/>
      <c r="AY8" s="63"/>
      <c r="AZ8" s="63"/>
      <c r="BA8" s="63"/>
      <c r="BB8" s="63">
        <f>データ!T6</f>
        <v>171.78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22.02</v>
      </c>
      <c r="Q10" s="63"/>
      <c r="R10" s="63"/>
      <c r="S10" s="63"/>
      <c r="T10" s="63"/>
      <c r="U10" s="63"/>
      <c r="V10" s="63"/>
      <c r="W10" s="63">
        <f>データ!P6</f>
        <v>83.85</v>
      </c>
      <c r="X10" s="63"/>
      <c r="Y10" s="63"/>
      <c r="Z10" s="63"/>
      <c r="AA10" s="63"/>
      <c r="AB10" s="63"/>
      <c r="AC10" s="63"/>
      <c r="AD10" s="64">
        <f>データ!Q6</f>
        <v>2613</v>
      </c>
      <c r="AE10" s="64"/>
      <c r="AF10" s="64"/>
      <c r="AG10" s="64"/>
      <c r="AH10" s="64"/>
      <c r="AI10" s="64"/>
      <c r="AJ10" s="64"/>
      <c r="AK10" s="2"/>
      <c r="AL10" s="64">
        <f>データ!U6</f>
        <v>17536</v>
      </c>
      <c r="AM10" s="64"/>
      <c r="AN10" s="64"/>
      <c r="AO10" s="64"/>
      <c r="AP10" s="64"/>
      <c r="AQ10" s="64"/>
      <c r="AR10" s="64"/>
      <c r="AS10" s="64"/>
      <c r="AT10" s="63">
        <f>データ!V6</f>
        <v>3.62</v>
      </c>
      <c r="AU10" s="63"/>
      <c r="AV10" s="63"/>
      <c r="AW10" s="63"/>
      <c r="AX10" s="63"/>
      <c r="AY10" s="63"/>
      <c r="AZ10" s="63"/>
      <c r="BA10" s="63"/>
      <c r="BB10" s="63">
        <f>データ!W6</f>
        <v>4844.2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382035</v>
      </c>
      <c r="D6" s="31">
        <f t="shared" si="3"/>
        <v>47</v>
      </c>
      <c r="E6" s="31">
        <f t="shared" si="3"/>
        <v>17</v>
      </c>
      <c r="F6" s="31">
        <f t="shared" si="3"/>
        <v>1</v>
      </c>
      <c r="G6" s="31">
        <f t="shared" si="3"/>
        <v>0</v>
      </c>
      <c r="H6" s="31" t="str">
        <f t="shared" si="3"/>
        <v>愛媛県　宇和島市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22.02</v>
      </c>
      <c r="P6" s="32">
        <f t="shared" si="3"/>
        <v>83.85</v>
      </c>
      <c r="Q6" s="32">
        <f t="shared" si="3"/>
        <v>2613</v>
      </c>
      <c r="R6" s="32">
        <f t="shared" si="3"/>
        <v>80422</v>
      </c>
      <c r="S6" s="32">
        <f t="shared" si="3"/>
        <v>468.16</v>
      </c>
      <c r="T6" s="32">
        <f t="shared" si="3"/>
        <v>171.78</v>
      </c>
      <c r="U6" s="32">
        <f t="shared" si="3"/>
        <v>17536</v>
      </c>
      <c r="V6" s="32">
        <f t="shared" si="3"/>
        <v>3.62</v>
      </c>
      <c r="W6" s="32">
        <f t="shared" si="3"/>
        <v>4844.2</v>
      </c>
      <c r="X6" s="33">
        <f>IF(X7="",NA(),X7)</f>
        <v>70.180000000000007</v>
      </c>
      <c r="Y6" s="33">
        <f t="shared" ref="Y6:AG6" si="4">IF(Y7="",NA(),Y7)</f>
        <v>71.66</v>
      </c>
      <c r="Z6" s="33">
        <f t="shared" si="4"/>
        <v>72.97</v>
      </c>
      <c r="AA6" s="33">
        <f t="shared" si="4"/>
        <v>74.23</v>
      </c>
      <c r="AB6" s="33">
        <f t="shared" si="4"/>
        <v>73.959999999999994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1794.14</v>
      </c>
      <c r="BF6" s="33">
        <f t="shared" ref="BF6:BN6" si="7">IF(BF7="",NA(),BF7)</f>
        <v>1670.5</v>
      </c>
      <c r="BG6" s="33">
        <f t="shared" si="7"/>
        <v>1542.25</v>
      </c>
      <c r="BH6" s="33">
        <f t="shared" si="7"/>
        <v>1155.53</v>
      </c>
      <c r="BI6" s="33">
        <f t="shared" si="7"/>
        <v>1047.0999999999999</v>
      </c>
      <c r="BJ6" s="33">
        <f t="shared" si="7"/>
        <v>1861.98</v>
      </c>
      <c r="BK6" s="33">
        <f t="shared" si="7"/>
        <v>1273.52</v>
      </c>
      <c r="BL6" s="33">
        <f t="shared" si="7"/>
        <v>1209.95</v>
      </c>
      <c r="BM6" s="33">
        <f t="shared" si="7"/>
        <v>1136.5</v>
      </c>
      <c r="BN6" s="33">
        <f t="shared" si="7"/>
        <v>1118.56</v>
      </c>
      <c r="BO6" s="32" t="str">
        <f>IF(BO7="","",IF(BO7="-","【-】","【"&amp;SUBSTITUTE(TEXT(BO7,"#,##0.00"),"-","△")&amp;"】"))</f>
        <v>【763.62】</v>
      </c>
      <c r="BP6" s="33">
        <f>IF(BP7="",NA(),BP7)</f>
        <v>48.01</v>
      </c>
      <c r="BQ6" s="33">
        <f t="shared" ref="BQ6:BY6" si="8">IF(BQ7="",NA(),BQ7)</f>
        <v>50.03</v>
      </c>
      <c r="BR6" s="33">
        <f t="shared" si="8"/>
        <v>53.72</v>
      </c>
      <c r="BS6" s="33">
        <f t="shared" si="8"/>
        <v>56.46</v>
      </c>
      <c r="BT6" s="33">
        <f t="shared" si="8"/>
        <v>58.13</v>
      </c>
      <c r="BU6" s="33">
        <f t="shared" si="8"/>
        <v>42.74</v>
      </c>
      <c r="BV6" s="33">
        <f t="shared" si="8"/>
        <v>67.849999999999994</v>
      </c>
      <c r="BW6" s="33">
        <f t="shared" si="8"/>
        <v>69.48</v>
      </c>
      <c r="BX6" s="33">
        <f t="shared" si="8"/>
        <v>71.650000000000006</v>
      </c>
      <c r="BY6" s="33">
        <f t="shared" si="8"/>
        <v>72.33</v>
      </c>
      <c r="BZ6" s="32" t="str">
        <f>IF(BZ7="","",IF(BZ7="-","【-】","【"&amp;SUBSTITUTE(TEXT(BZ7,"#,##0.00"),"-","△")&amp;"】"))</f>
        <v>【98.53】</v>
      </c>
      <c r="CA6" s="33">
        <f>IF(CA7="",NA(),CA7)</f>
        <v>317.23</v>
      </c>
      <c r="CB6" s="33">
        <f t="shared" ref="CB6:CJ6" si="9">IF(CB7="",NA(),CB7)</f>
        <v>304.14</v>
      </c>
      <c r="CC6" s="33">
        <f t="shared" si="9"/>
        <v>283.8</v>
      </c>
      <c r="CD6" s="33">
        <f t="shared" si="9"/>
        <v>275.35000000000002</v>
      </c>
      <c r="CE6" s="33">
        <f t="shared" si="9"/>
        <v>270.43</v>
      </c>
      <c r="CF6" s="33">
        <f t="shared" si="9"/>
        <v>307.68</v>
      </c>
      <c r="CG6" s="33">
        <f t="shared" si="9"/>
        <v>224.94</v>
      </c>
      <c r="CH6" s="33">
        <f t="shared" si="9"/>
        <v>220.67</v>
      </c>
      <c r="CI6" s="33">
        <f t="shared" si="9"/>
        <v>217.82</v>
      </c>
      <c r="CJ6" s="33">
        <f t="shared" si="9"/>
        <v>215.28</v>
      </c>
      <c r="CK6" s="32" t="str">
        <f>IF(CK7="","",IF(CK7="-","【-】","【"&amp;SUBSTITUTE(TEXT(CK7,"#,##0.00"),"-","△")&amp;"】"))</f>
        <v>【139.70】</v>
      </c>
      <c r="CL6" s="33">
        <f>IF(CL7="",NA(),CL7)</f>
        <v>67.13</v>
      </c>
      <c r="CM6" s="33">
        <f t="shared" ref="CM6:CU6" si="10">IF(CM7="",NA(),CM7)</f>
        <v>67.91</v>
      </c>
      <c r="CN6" s="33">
        <f t="shared" si="10"/>
        <v>67.17</v>
      </c>
      <c r="CO6" s="33">
        <f t="shared" si="10"/>
        <v>67.66</v>
      </c>
      <c r="CP6" s="33">
        <f t="shared" si="10"/>
        <v>68.11</v>
      </c>
      <c r="CQ6" s="33">
        <f t="shared" si="10"/>
        <v>48.57</v>
      </c>
      <c r="CR6" s="33">
        <f t="shared" si="10"/>
        <v>55.41</v>
      </c>
      <c r="CS6" s="33">
        <f t="shared" si="10"/>
        <v>55.81</v>
      </c>
      <c r="CT6" s="33">
        <f t="shared" si="10"/>
        <v>54.44</v>
      </c>
      <c r="CU6" s="33">
        <f t="shared" si="10"/>
        <v>54.67</v>
      </c>
      <c r="CV6" s="32" t="str">
        <f>IF(CV7="","",IF(CV7="-","【-】","【"&amp;SUBSTITUTE(TEXT(CV7,"#,##0.00"),"-","△")&amp;"】"))</f>
        <v>【60.01】</v>
      </c>
      <c r="CW6" s="33">
        <f>IF(CW7="",NA(),CW7)</f>
        <v>80.98</v>
      </c>
      <c r="CX6" s="33">
        <f t="shared" ref="CX6:DF6" si="11">IF(CX7="",NA(),CX7)</f>
        <v>82.41</v>
      </c>
      <c r="CY6" s="33">
        <f t="shared" si="11"/>
        <v>83.51</v>
      </c>
      <c r="CZ6" s="33">
        <f t="shared" si="11"/>
        <v>84.71</v>
      </c>
      <c r="DA6" s="33">
        <f t="shared" si="11"/>
        <v>85.66</v>
      </c>
      <c r="DB6" s="33">
        <f t="shared" si="11"/>
        <v>70.27</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382035</v>
      </c>
      <c r="D7" s="35">
        <v>47</v>
      </c>
      <c r="E7" s="35">
        <v>17</v>
      </c>
      <c r="F7" s="35">
        <v>1</v>
      </c>
      <c r="G7" s="35">
        <v>0</v>
      </c>
      <c r="H7" s="35" t="s">
        <v>96</v>
      </c>
      <c r="I7" s="35" t="s">
        <v>97</v>
      </c>
      <c r="J7" s="35" t="s">
        <v>98</v>
      </c>
      <c r="K7" s="35" t="s">
        <v>99</v>
      </c>
      <c r="L7" s="35" t="s">
        <v>100</v>
      </c>
      <c r="M7" s="36" t="s">
        <v>101</v>
      </c>
      <c r="N7" s="36" t="s">
        <v>102</v>
      </c>
      <c r="O7" s="36">
        <v>22.02</v>
      </c>
      <c r="P7" s="36">
        <v>83.85</v>
      </c>
      <c r="Q7" s="36">
        <v>2613</v>
      </c>
      <c r="R7" s="36">
        <v>80422</v>
      </c>
      <c r="S7" s="36">
        <v>468.16</v>
      </c>
      <c r="T7" s="36">
        <v>171.78</v>
      </c>
      <c r="U7" s="36">
        <v>17536</v>
      </c>
      <c r="V7" s="36">
        <v>3.62</v>
      </c>
      <c r="W7" s="36">
        <v>4844.2</v>
      </c>
      <c r="X7" s="36">
        <v>70.180000000000007</v>
      </c>
      <c r="Y7" s="36">
        <v>71.66</v>
      </c>
      <c r="Z7" s="36">
        <v>72.97</v>
      </c>
      <c r="AA7" s="36">
        <v>74.23</v>
      </c>
      <c r="AB7" s="36">
        <v>73.959999999999994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1794.14</v>
      </c>
      <c r="BF7" s="36">
        <v>1670.5</v>
      </c>
      <c r="BG7" s="36">
        <v>1542.25</v>
      </c>
      <c r="BH7" s="36">
        <v>1155.53</v>
      </c>
      <c r="BI7" s="36">
        <v>1047.0999999999999</v>
      </c>
      <c r="BJ7" s="36">
        <v>1861.98</v>
      </c>
      <c r="BK7" s="36">
        <v>1273.52</v>
      </c>
      <c r="BL7" s="36">
        <v>1209.95</v>
      </c>
      <c r="BM7" s="36">
        <v>1136.5</v>
      </c>
      <c r="BN7" s="36">
        <v>1118.56</v>
      </c>
      <c r="BO7" s="36">
        <v>763.62</v>
      </c>
      <c r="BP7" s="36">
        <v>48.01</v>
      </c>
      <c r="BQ7" s="36">
        <v>50.03</v>
      </c>
      <c r="BR7" s="36">
        <v>53.72</v>
      </c>
      <c r="BS7" s="36">
        <v>56.46</v>
      </c>
      <c r="BT7" s="36">
        <v>58.13</v>
      </c>
      <c r="BU7" s="36">
        <v>42.74</v>
      </c>
      <c r="BV7" s="36">
        <v>67.849999999999994</v>
      </c>
      <c r="BW7" s="36">
        <v>69.48</v>
      </c>
      <c r="BX7" s="36">
        <v>71.650000000000006</v>
      </c>
      <c r="BY7" s="36">
        <v>72.33</v>
      </c>
      <c r="BZ7" s="36">
        <v>98.53</v>
      </c>
      <c r="CA7" s="36">
        <v>317.23</v>
      </c>
      <c r="CB7" s="36">
        <v>304.14</v>
      </c>
      <c r="CC7" s="36">
        <v>283.8</v>
      </c>
      <c r="CD7" s="36">
        <v>275.35000000000002</v>
      </c>
      <c r="CE7" s="36">
        <v>270.43</v>
      </c>
      <c r="CF7" s="36">
        <v>307.68</v>
      </c>
      <c r="CG7" s="36">
        <v>224.94</v>
      </c>
      <c r="CH7" s="36">
        <v>220.67</v>
      </c>
      <c r="CI7" s="36">
        <v>217.82</v>
      </c>
      <c r="CJ7" s="36">
        <v>215.28</v>
      </c>
      <c r="CK7" s="36">
        <v>139.69999999999999</v>
      </c>
      <c r="CL7" s="36">
        <v>67.13</v>
      </c>
      <c r="CM7" s="36">
        <v>67.91</v>
      </c>
      <c r="CN7" s="36">
        <v>67.17</v>
      </c>
      <c r="CO7" s="36">
        <v>67.66</v>
      </c>
      <c r="CP7" s="36">
        <v>68.11</v>
      </c>
      <c r="CQ7" s="36">
        <v>48.57</v>
      </c>
      <c r="CR7" s="36">
        <v>55.41</v>
      </c>
      <c r="CS7" s="36">
        <v>55.81</v>
      </c>
      <c r="CT7" s="36">
        <v>54.44</v>
      </c>
      <c r="CU7" s="36">
        <v>54.67</v>
      </c>
      <c r="CV7" s="36">
        <v>60.01</v>
      </c>
      <c r="CW7" s="36">
        <v>80.98</v>
      </c>
      <c r="CX7" s="36">
        <v>82.41</v>
      </c>
      <c r="CY7" s="36">
        <v>83.51</v>
      </c>
      <c r="CZ7" s="36">
        <v>84.71</v>
      </c>
      <c r="DA7" s="36">
        <v>85.66</v>
      </c>
      <c r="DB7" s="36">
        <v>70.27</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2017-02-13T00:33:53Z</cp:lastPrinted>
  <dcterms:created xsi:type="dcterms:W3CDTF">2017-02-08T02:54:19Z</dcterms:created>
  <dcterms:modified xsi:type="dcterms:W3CDTF">2017-02-21T02:56:53Z</dcterms:modified>
  <cp:category/>
</cp:coreProperties>
</file>