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H28決算（H29実施）\02 その他照会・通知\愛媛県\30.03.16〆_★ 【公営企業】平成28年度決算「経営比較分析表」の分析等について\"/>
    </mc:Choice>
  </mc:AlternateContent>
  <workbookProtection workbookAlgorithmName="SHA-512" workbookHashValue="O2s61hmJkatna77YxLSGiIkkLalBiIfaorXbc4gp0r1eWtMzg3KXTmplzCxGj+53zxVbBMaBWwmsZA+pJMDUkA==" workbookSaltValue="INxMFEQdIBvsg/JX8dPZcw==" workbookSpinCount="100000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MA32" i="4"/>
  <c r="LH32" i="4"/>
  <c r="JC32" i="4"/>
  <c r="HJ32" i="4"/>
  <c r="GQ32" i="4"/>
  <c r="FX32" i="4"/>
  <c r="FE32" i="4"/>
  <c r="EL32" i="4"/>
  <c r="BG32" i="4"/>
  <c r="AN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DU10" i="4"/>
  <c r="AQ10" i="4"/>
  <c r="B10" i="4"/>
  <c r="JQ8" i="4"/>
  <c r="HX8" i="4"/>
  <c r="DU8" i="4"/>
  <c r="CF8" i="4"/>
  <c r="AQ8" i="4"/>
  <c r="B8" i="4"/>
  <c r="B6" i="4"/>
  <c r="MI76" i="4" l="1"/>
  <c r="HJ51" i="4"/>
  <c r="MA30" i="4"/>
  <c r="MA51" i="4"/>
  <c r="IT76" i="4"/>
  <c r="CS51" i="4"/>
  <c r="HJ30" i="4"/>
  <c r="CS30" i="4"/>
  <c r="BZ76" i="4"/>
  <c r="C11" i="5"/>
  <c r="D11" i="5"/>
  <c r="E11" i="5"/>
  <c r="B11" i="5"/>
  <c r="BK76" i="4" l="1"/>
  <c r="LH51" i="4"/>
  <c r="IE76" i="4"/>
  <c r="GQ30" i="4"/>
  <c r="BZ30" i="4"/>
  <c r="LT76" i="4"/>
  <c r="GQ51" i="4"/>
  <c r="LH30" i="4"/>
  <c r="BZ51" i="4"/>
  <c r="BG30" i="4"/>
  <c r="FX51" i="4"/>
  <c r="FX30" i="4"/>
  <c r="AV76" i="4"/>
  <c r="KO51" i="4"/>
  <c r="KO30" i="4"/>
  <c r="LE76" i="4"/>
  <c r="HP76" i="4"/>
  <c r="BG51" i="4"/>
  <c r="HA76" i="4"/>
  <c r="AN51" i="4"/>
  <c r="FE30" i="4"/>
  <c r="JV51" i="4"/>
  <c r="FE51" i="4"/>
  <c r="AN30" i="4"/>
  <c r="JV30" i="4"/>
  <c r="AG76" i="4"/>
  <c r="KP76" i="4"/>
  <c r="KA76" i="4"/>
  <c r="EL51" i="4"/>
  <c r="JC30" i="4"/>
  <c r="GL76" i="4"/>
  <c r="U51" i="4"/>
  <c r="EL30" i="4"/>
  <c r="JC51" i="4"/>
  <c r="U30" i="4"/>
  <c r="R76" i="4"/>
</calcChain>
</file>

<file path=xl/sharedStrings.xml><?xml version="1.0" encoding="utf-8"?>
<sst xmlns="http://schemas.openxmlformats.org/spreadsheetml/2006/main" count="287" uniqueCount="135">
  <si>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</si>
  <si>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</si>
  <si>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</si>
  <si>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</si>
  <si>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</si>
  <si>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</si>
  <si>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</si>
  <si>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</si>
  <si>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</si>
  <si>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</si>
  <si>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</si>
  <si>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</si>
  <si>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</si>
  <si>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</si>
  <si>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</si>
  <si>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</si>
  <si>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</si>
  <si>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</si>
  <si>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</si>
  <si>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</si>
  <si>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</si>
  <si>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</si>
  <si>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</si>
  <si>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</si>
  <si>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</si>
  <si>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</si>
  <si>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</si>
  <si>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</si>
  <si>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</si>
  <si>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</si>
  <si>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</si>
  <si>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</si>
  <si>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</si>
  <si>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</si>
  <si>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</si>
  <si>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</si>
  <si>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</si>
  <si>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</si>
  <si>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</si>
  <si>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</si>
  <si>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</si>
  <si>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</si>
  <si>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</si>
  <si>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</si>
  <si>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</si>
  <si>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</si>
  <si>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</si>
  <si>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</si>
  <si>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</si>
  <si>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</si>
  <si>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</si>
  <si>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</si>
  <si>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</si>
  <si>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</si>
  <si>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</si>
  <si>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</si>
  <si>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</si>
  <si>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</si>
  <si>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</si>
  <si>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</si>
  <si>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</si>
  <si>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</si>
  <si>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</si>
  <si>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</si>
  <si>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</si>
  <si>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</si>
  <si>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</si>
  <si>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</si>
  <si>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</si>
  <si>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</si>
  <si>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</si>
  <si>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</si>
  <si>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</si>
  <si>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</si>
  <si>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</si>
  <si>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</si>
  <si>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</si>
  <si>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</si>
  <si>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</si>
  <si>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</si>
  <si>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</si>
  <si>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</si>
  <si>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</si>
  <si>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</si>
  <si>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</si>
  <si>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</si>
  <si>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</si>
  <si>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</si>
  <si>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</si>
  <si>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</si>
  <si>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</si>
  <si>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</si>
  <si>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</si>
  <si>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</si>
  <si>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</si>
  <si>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</si>
  <si>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</si>
  <si>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</si>
  <si>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</si>
  <si>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</si>
  <si>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</si>
  <si>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</si>
  <si>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</si>
  <si>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</si>
  <si>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</si>
  <si>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</si>
  <si>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</si>
  <si>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</si>
  <si>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</si>
  <si>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</si>
  <si>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</si>
  <si>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</si>
  <si>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</si>
  <si>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松山市</t>
  </si>
  <si>
    <t>二番町駐車場</t>
  </si>
  <si>
    <t>法非適用</t>
  </si>
  <si>
    <t>駐車場整備事業</t>
  </si>
  <si>
    <t>-</t>
  </si>
  <si>
    <t>Ａ１Ｂ２</t>
  </si>
  <si>
    <t>該当数値なし</t>
  </si>
  <si>
    <t>都市計画駐車場</t>
  </si>
  <si>
    <t>立体式</t>
  </si>
  <si>
    <t>公共施設</t>
  </si>
  <si>
    <t>無</t>
  </si>
  <si>
    <t>利用料金制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</si>
  <si>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</si>
  <si>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</si>
  <si>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</si>
  <si>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</si>
  <si>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</si>
  <si>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その他</t>
    <rPh sb="2" eb="3">
      <t>タ</t>
    </rPh>
    <phoneticPr fontId="6"/>
  </si>
  <si>
    <t>　平成27年度から指定管理者による利用料金制を導入したため、収支は改善したが、平成27年度は、当駐車場の耐震診断を行ったため、平成28年度に比べ収支が良くなかった。</t>
    <phoneticPr fontId="6"/>
  </si>
  <si>
    <t>　他会計からの繰入は必要ない状況であり、収支も安定しているが、平成29年12月31日に施設老朽化に伴い、営業を停止した。</t>
    <phoneticPr fontId="6"/>
  </si>
  <si>
    <t>　稼働率は横ばいであるが、平成29年12月31日に施設老朽化に伴い、営業を停止した。</t>
    <phoneticPr fontId="6"/>
  </si>
  <si>
    <t>　平成29年12月31日に施設老朽化に伴い、営業を停止した。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</si>
</sst>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230.7</c:v>
                </c:pt>
                <c:pt idx="1">
                  <c:v>208.8</c:v>
                </c:pt>
                <c:pt idx="2">
                  <c:v>261.7</c:v>
                </c:pt>
                <c:pt idx="3">
                  <c:v>274.5</c:v>
                </c:pt>
                <c:pt idx="4">
                  <c:v>1568.5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873424"/>
        <c:axId val="36687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522.6</c:v>
                </c:pt>
                <c:pt idx="1">
                  <c:v>167.5</c:v>
                </c:pt>
                <c:pt idx="2">
                  <c:v>161.30000000000001</c:v>
                </c:pt>
                <c:pt idx="3">
                  <c:v>184.6</c:v>
                </c:pt>
                <c:pt idx="4">
                  <c:v>208.2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873424"/>
        <c:axId val="366874208"/>
      </c:lineChart>
      <c:dateAx>
        <c:axId val="366873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6874208"/>
        <c:crosses val="autoZero"/>
        <c:auto val="1"/>
        <c:lblOffset val="100"/>
        <c:baseTimeUnit val="years"/>
      </c:dateAx>
      <c:valAx>
        <c:axId val="36687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6873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874992"/>
        <c:axId val="296415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478.3</c:v>
                </c:pt>
                <c:pt idx="1">
                  <c:v>218.9</c:v>
                </c:pt>
                <c:pt idx="2">
                  <c:v>198.4</c:v>
                </c:pt>
                <c:pt idx="3">
                  <c:v>166.3</c:v>
                </c:pt>
                <c:pt idx="4">
                  <c:v>161.6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874992"/>
        <c:axId val="296415328"/>
      </c:lineChart>
      <c:dateAx>
        <c:axId val="36687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6415328"/>
        <c:crosses val="autoZero"/>
        <c:auto val="1"/>
        <c:lblOffset val="100"/>
        <c:baseTimeUnit val="years"/>
      </c:dateAx>
      <c:valAx>
        <c:axId val="296415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6874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138920"/>
        <c:axId val="370146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38920"/>
        <c:axId val="370146368"/>
      </c:lineChart>
      <c:dateAx>
        <c:axId val="370138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146368"/>
        <c:crosses val="autoZero"/>
        <c:auto val="1"/>
        <c:lblOffset val="100"/>
        <c:baseTimeUnit val="years"/>
      </c:dateAx>
      <c:valAx>
        <c:axId val="370146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01389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139704"/>
        <c:axId val="370139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39704"/>
        <c:axId val="370139312"/>
      </c:lineChart>
      <c:dateAx>
        <c:axId val="370139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139312"/>
        <c:crosses val="autoZero"/>
        <c:auto val="1"/>
        <c:lblOffset val="100"/>
        <c:baseTimeUnit val="years"/>
      </c:dateAx>
      <c:valAx>
        <c:axId val="370139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0139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43.1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140488"/>
        <c:axId val="37014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12.9</c:v>
                </c:pt>
                <c:pt idx="1">
                  <c:v>12.3</c:v>
                </c:pt>
                <c:pt idx="2">
                  <c:v>14.6</c:v>
                </c:pt>
                <c:pt idx="3">
                  <c:v>14.1</c:v>
                </c:pt>
                <c:pt idx="4">
                  <c:v>11.9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40488"/>
        <c:axId val="370140096"/>
      </c:lineChart>
      <c:dateAx>
        <c:axId val="370140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140096"/>
        <c:crosses val="autoZero"/>
        <c:auto val="1"/>
        <c:lblOffset val="100"/>
        <c:baseTimeUnit val="years"/>
      </c:dateAx>
      <c:valAx>
        <c:axId val="37014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0140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141272"/>
        <c:axId val="370141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171</c:v>
                </c:pt>
                <c:pt idx="1">
                  <c:v>125</c:v>
                </c:pt>
                <c:pt idx="2">
                  <c:v>211</c:v>
                </c:pt>
                <c:pt idx="3">
                  <c:v>118</c:v>
                </c:pt>
                <c:pt idx="4">
                  <c:v>104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41272"/>
        <c:axId val="370141664"/>
      </c:lineChart>
      <c:dateAx>
        <c:axId val="370141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141664"/>
        <c:crosses val="autoZero"/>
        <c:auto val="1"/>
        <c:lblOffset val="100"/>
        <c:baseTimeUnit val="years"/>
      </c:dateAx>
      <c:valAx>
        <c:axId val="370141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70141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107.6</c:v>
                </c:pt>
                <c:pt idx="1">
                  <c:v>104</c:v>
                </c:pt>
                <c:pt idx="2">
                  <c:v>104.5</c:v>
                </c:pt>
                <c:pt idx="3">
                  <c:v>104.9</c:v>
                </c:pt>
                <c:pt idx="4">
                  <c:v>103.1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142448"/>
        <c:axId val="370144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139.4</c:v>
                </c:pt>
                <c:pt idx="1">
                  <c:v>142.6</c:v>
                </c:pt>
                <c:pt idx="2">
                  <c:v>138.5</c:v>
                </c:pt>
                <c:pt idx="3">
                  <c:v>139.1</c:v>
                </c:pt>
                <c:pt idx="4">
                  <c:v>137.1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42448"/>
        <c:axId val="370144016"/>
      </c:lineChart>
      <c:dateAx>
        <c:axId val="37014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144016"/>
        <c:crosses val="autoZero"/>
        <c:auto val="1"/>
        <c:lblOffset val="100"/>
        <c:baseTimeUnit val="years"/>
      </c:dateAx>
      <c:valAx>
        <c:axId val="370144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0142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56.6</c:v>
                </c:pt>
                <c:pt idx="1">
                  <c:v>52.1</c:v>
                </c:pt>
                <c:pt idx="2">
                  <c:v>54.3</c:v>
                </c:pt>
                <c:pt idx="3">
                  <c:v>63.6</c:v>
                </c:pt>
                <c:pt idx="4">
                  <c:v>93.6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143624"/>
        <c:axId val="370144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35.799999999999997</c:v>
                </c:pt>
                <c:pt idx="1">
                  <c:v>37</c:v>
                </c:pt>
                <c:pt idx="2">
                  <c:v>40.200000000000003</c:v>
                </c:pt>
                <c:pt idx="3">
                  <c:v>43.1</c:v>
                </c:pt>
                <c:pt idx="4">
                  <c:v>42.8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43624"/>
        <c:axId val="370144408"/>
      </c:lineChart>
      <c:dateAx>
        <c:axId val="370143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144408"/>
        <c:crosses val="autoZero"/>
        <c:auto val="1"/>
        <c:lblOffset val="100"/>
        <c:baseTimeUnit val="years"/>
      </c:dateAx>
      <c:valAx>
        <c:axId val="370144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0143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26441</c:v>
                </c:pt>
                <c:pt idx="1">
                  <c:v>24058</c:v>
                </c:pt>
                <c:pt idx="2">
                  <c:v>24746</c:v>
                </c:pt>
                <c:pt idx="3">
                  <c:v>18013</c:v>
                </c:pt>
                <c:pt idx="4">
                  <c:v>26682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145192"/>
        <c:axId val="370145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22849</c:v>
                </c:pt>
                <c:pt idx="1">
                  <c:v>22692</c:v>
                </c:pt>
                <c:pt idx="2">
                  <c:v>20190</c:v>
                </c:pt>
                <c:pt idx="3">
                  <c:v>23532</c:v>
                </c:pt>
                <c:pt idx="4">
                  <c:v>24251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45192"/>
        <c:axId val="370145976"/>
      </c:lineChart>
      <c:dateAx>
        <c:axId val="370145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145976"/>
        <c:crosses val="autoZero"/>
        <c:auto val="1"/>
        <c:lblOffset val="100"/>
        <c:baseTimeUnit val="years"/>
      </c:dateAx>
      <c:valAx>
        <c:axId val="370145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70145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D25" zoomScale="70" zoomScaleNormal="70" zoomScaleSheetLayoutView="70" workbookViewId="0">
      <selection activeCell="ND66" sqref="ND66:NR82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愛媛県松山市　二番町駐車場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Ａ１Ｂ２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130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公共施設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6194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都市計画駐車場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立体式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41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224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210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利用料金制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131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230.7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208.8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261.7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274.5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1568.5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43.1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107.6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104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104.5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104.9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103.1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522.6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167.5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161.30000000000001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184.6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208.2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12.9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12.3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14.6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14.1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11.9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139.4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142.6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138.5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139.1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137.1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132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133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105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56.6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52.1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54.3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63.6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93.6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26441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24058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24746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18013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26682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171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125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211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118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104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35.799999999999997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37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40.200000000000003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43.1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42.8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22849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22692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20190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23532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24251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134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 t="str">
        <f>データ!CN7</f>
        <v>-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478.3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218.9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198.4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166.3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161.6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6nS5OnYM5J1OmwjiPwTxnQuVhnIdmyyDirgbF4jcO9orPodYDfzhhqWYthNNh0Yxd+ZdLIc8zPq5D1kx2uhV7w==" saltValue="dXnwFBsT8VLuV+sbVteyJA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382019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2</v>
      </c>
      <c r="H6" s="61" t="str">
        <f>SUBSTITUTE(H8,"　","")</f>
        <v>愛媛県松山市</v>
      </c>
      <c r="I6" s="61" t="str">
        <f t="shared" si="1"/>
        <v>二番町駐車場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Ａ１Ｂ２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立体式</v>
      </c>
      <c r="R6" s="64">
        <f t="shared" si="1"/>
        <v>41</v>
      </c>
      <c r="S6" s="63" t="str">
        <f t="shared" si="1"/>
        <v>公共施設</v>
      </c>
      <c r="T6" s="63" t="str">
        <f t="shared" si="1"/>
        <v>無</v>
      </c>
      <c r="U6" s="64">
        <f t="shared" si="1"/>
        <v>6194</v>
      </c>
      <c r="V6" s="64">
        <f t="shared" si="1"/>
        <v>224</v>
      </c>
      <c r="W6" s="64">
        <f t="shared" si="1"/>
        <v>210</v>
      </c>
      <c r="X6" s="63" t="str">
        <f t="shared" si="1"/>
        <v>利用料金制</v>
      </c>
      <c r="Y6" s="65">
        <f>IF(Y8="-",NA(),Y8)</f>
        <v>230.7</v>
      </c>
      <c r="Z6" s="65">
        <f t="shared" ref="Z6:AH6" si="2">IF(Z8="-",NA(),Z8)</f>
        <v>208.8</v>
      </c>
      <c r="AA6" s="65">
        <f t="shared" si="2"/>
        <v>261.7</v>
      </c>
      <c r="AB6" s="65">
        <f t="shared" si="2"/>
        <v>274.5</v>
      </c>
      <c r="AC6" s="65">
        <f t="shared" si="2"/>
        <v>1568.5</v>
      </c>
      <c r="AD6" s="65">
        <f t="shared" si="2"/>
        <v>522.6</v>
      </c>
      <c r="AE6" s="65">
        <f t="shared" si="2"/>
        <v>167.5</v>
      </c>
      <c r="AF6" s="65">
        <f t="shared" si="2"/>
        <v>161.30000000000001</v>
      </c>
      <c r="AG6" s="65">
        <f t="shared" si="2"/>
        <v>184.6</v>
      </c>
      <c r="AH6" s="65">
        <f t="shared" si="2"/>
        <v>208.2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43.1</v>
      </c>
      <c r="AM6" s="65">
        <f t="shared" si="3"/>
        <v>0</v>
      </c>
      <c r="AN6" s="65">
        <f t="shared" si="3"/>
        <v>0</v>
      </c>
      <c r="AO6" s="65">
        <f t="shared" si="3"/>
        <v>12.9</v>
      </c>
      <c r="AP6" s="65">
        <f t="shared" si="3"/>
        <v>12.3</v>
      </c>
      <c r="AQ6" s="65">
        <f t="shared" si="3"/>
        <v>14.6</v>
      </c>
      <c r="AR6" s="65">
        <f t="shared" si="3"/>
        <v>14.1</v>
      </c>
      <c r="AS6" s="65">
        <f t="shared" si="3"/>
        <v>11.9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105</v>
      </c>
      <c r="AX6" s="66">
        <f t="shared" si="4"/>
        <v>0</v>
      </c>
      <c r="AY6" s="66">
        <f t="shared" si="4"/>
        <v>0</v>
      </c>
      <c r="AZ6" s="66">
        <f t="shared" si="4"/>
        <v>171</v>
      </c>
      <c r="BA6" s="66">
        <f t="shared" si="4"/>
        <v>125</v>
      </c>
      <c r="BB6" s="66">
        <f t="shared" si="4"/>
        <v>211</v>
      </c>
      <c r="BC6" s="66">
        <f t="shared" si="4"/>
        <v>118</v>
      </c>
      <c r="BD6" s="66">
        <f t="shared" si="4"/>
        <v>104</v>
      </c>
      <c r="BE6" s="64" t="str">
        <f>IF(BE8="-","",IF(BE8="-","【-】","【"&amp;SUBSTITUTE(TEXT(BE8,"#,##0"),"-","△")&amp;"】"))</f>
        <v>【140】</v>
      </c>
      <c r="BF6" s="65">
        <f>IF(BF8="-",NA(),BF8)</f>
        <v>56.6</v>
      </c>
      <c r="BG6" s="65">
        <f t="shared" ref="BG6:BO6" si="5">IF(BG8="-",NA(),BG8)</f>
        <v>52.1</v>
      </c>
      <c r="BH6" s="65">
        <f t="shared" si="5"/>
        <v>54.3</v>
      </c>
      <c r="BI6" s="65">
        <f t="shared" si="5"/>
        <v>63.6</v>
      </c>
      <c r="BJ6" s="65">
        <f t="shared" si="5"/>
        <v>93.6</v>
      </c>
      <c r="BK6" s="65">
        <f t="shared" si="5"/>
        <v>35.799999999999997</v>
      </c>
      <c r="BL6" s="65">
        <f t="shared" si="5"/>
        <v>37</v>
      </c>
      <c r="BM6" s="65">
        <f t="shared" si="5"/>
        <v>40.200000000000003</v>
      </c>
      <c r="BN6" s="65">
        <f t="shared" si="5"/>
        <v>43.1</v>
      </c>
      <c r="BO6" s="65">
        <f t="shared" si="5"/>
        <v>42.8</v>
      </c>
      <c r="BP6" s="62" t="str">
        <f>IF(BP8="-","",IF(BP8="-","【-】","【"&amp;SUBSTITUTE(TEXT(BP8,"#,##0.0"),"-","△")&amp;"】"))</f>
        <v>【45.2】</v>
      </c>
      <c r="BQ6" s="66">
        <f>IF(BQ8="-",NA(),BQ8)</f>
        <v>26441</v>
      </c>
      <c r="BR6" s="66">
        <f t="shared" ref="BR6:BZ6" si="6">IF(BR8="-",NA(),BR8)</f>
        <v>24058</v>
      </c>
      <c r="BS6" s="66">
        <f t="shared" si="6"/>
        <v>24746</v>
      </c>
      <c r="BT6" s="66">
        <f t="shared" si="6"/>
        <v>18013</v>
      </c>
      <c r="BU6" s="66">
        <f t="shared" si="6"/>
        <v>26682</v>
      </c>
      <c r="BV6" s="66">
        <f t="shared" si="6"/>
        <v>22849</v>
      </c>
      <c r="BW6" s="66">
        <f t="shared" si="6"/>
        <v>22692</v>
      </c>
      <c r="BX6" s="66">
        <f t="shared" si="6"/>
        <v>20190</v>
      </c>
      <c r="BY6" s="66">
        <f t="shared" si="6"/>
        <v>23532</v>
      </c>
      <c r="BZ6" s="66">
        <f t="shared" si="6"/>
        <v>24251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 t="str">
        <f t="shared" si="7"/>
        <v>-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478.3</v>
      </c>
      <c r="DF6" s="65">
        <f t="shared" si="8"/>
        <v>218.9</v>
      </c>
      <c r="DG6" s="65">
        <f t="shared" si="8"/>
        <v>198.4</v>
      </c>
      <c r="DH6" s="65">
        <f t="shared" si="8"/>
        <v>166.3</v>
      </c>
      <c r="DI6" s="65">
        <f t="shared" si="8"/>
        <v>161.6</v>
      </c>
      <c r="DJ6" s="62" t="str">
        <f>IF(DJ8="-","",IF(DJ8="-","【-】","【"&amp;SUBSTITUTE(TEXT(DJ8,"#,##0.0"),"-","△")&amp;"】"))</f>
        <v>【122.6】</v>
      </c>
      <c r="DK6" s="65">
        <f>IF(DK8="-",NA(),DK8)</f>
        <v>107.6</v>
      </c>
      <c r="DL6" s="65">
        <f t="shared" ref="DL6:DT6" si="9">IF(DL8="-",NA(),DL8)</f>
        <v>104</v>
      </c>
      <c r="DM6" s="65">
        <f t="shared" si="9"/>
        <v>104.5</v>
      </c>
      <c r="DN6" s="65">
        <f t="shared" si="9"/>
        <v>104.9</v>
      </c>
      <c r="DO6" s="65">
        <f t="shared" si="9"/>
        <v>103.1</v>
      </c>
      <c r="DP6" s="65">
        <f t="shared" si="9"/>
        <v>139.4</v>
      </c>
      <c r="DQ6" s="65">
        <f t="shared" si="9"/>
        <v>142.6</v>
      </c>
      <c r="DR6" s="65">
        <f t="shared" si="9"/>
        <v>138.5</v>
      </c>
      <c r="DS6" s="65">
        <f t="shared" si="9"/>
        <v>139.1</v>
      </c>
      <c r="DT6" s="65">
        <f t="shared" si="9"/>
        <v>137.1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382019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2</v>
      </c>
      <c r="H7" s="61" t="str">
        <f t="shared" si="10"/>
        <v>愛媛県　松山市</v>
      </c>
      <c r="I7" s="61" t="str">
        <f t="shared" si="10"/>
        <v>二番町駐車場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Ａ１Ｂ２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立体式</v>
      </c>
      <c r="R7" s="64">
        <f t="shared" si="10"/>
        <v>41</v>
      </c>
      <c r="S7" s="63" t="str">
        <f t="shared" si="10"/>
        <v>公共施設</v>
      </c>
      <c r="T7" s="63" t="str">
        <f t="shared" si="10"/>
        <v>無</v>
      </c>
      <c r="U7" s="64">
        <f t="shared" si="10"/>
        <v>6194</v>
      </c>
      <c r="V7" s="64">
        <f t="shared" si="10"/>
        <v>224</v>
      </c>
      <c r="W7" s="64">
        <f t="shared" si="10"/>
        <v>210</v>
      </c>
      <c r="X7" s="63" t="str">
        <f t="shared" si="10"/>
        <v>利用料金制</v>
      </c>
      <c r="Y7" s="65">
        <f>Y8</f>
        <v>230.7</v>
      </c>
      <c r="Z7" s="65">
        <f t="shared" ref="Z7:AH7" si="11">Z8</f>
        <v>208.8</v>
      </c>
      <c r="AA7" s="65">
        <f t="shared" si="11"/>
        <v>261.7</v>
      </c>
      <c r="AB7" s="65">
        <f t="shared" si="11"/>
        <v>274.5</v>
      </c>
      <c r="AC7" s="65">
        <f t="shared" si="11"/>
        <v>1568.5</v>
      </c>
      <c r="AD7" s="65">
        <f t="shared" si="11"/>
        <v>522.6</v>
      </c>
      <c r="AE7" s="65">
        <f t="shared" si="11"/>
        <v>167.5</v>
      </c>
      <c r="AF7" s="65">
        <f t="shared" si="11"/>
        <v>161.30000000000001</v>
      </c>
      <c r="AG7" s="65">
        <f t="shared" si="11"/>
        <v>184.6</v>
      </c>
      <c r="AH7" s="65">
        <f t="shared" si="11"/>
        <v>208.2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43.1</v>
      </c>
      <c r="AM7" s="65">
        <f t="shared" si="12"/>
        <v>0</v>
      </c>
      <c r="AN7" s="65">
        <f t="shared" si="12"/>
        <v>0</v>
      </c>
      <c r="AO7" s="65">
        <f t="shared" si="12"/>
        <v>12.9</v>
      </c>
      <c r="AP7" s="65">
        <f t="shared" si="12"/>
        <v>12.3</v>
      </c>
      <c r="AQ7" s="65">
        <f t="shared" si="12"/>
        <v>14.6</v>
      </c>
      <c r="AR7" s="65">
        <f t="shared" si="12"/>
        <v>14.1</v>
      </c>
      <c r="AS7" s="65">
        <f t="shared" si="12"/>
        <v>11.9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105</v>
      </c>
      <c r="AX7" s="66">
        <f t="shared" si="13"/>
        <v>0</v>
      </c>
      <c r="AY7" s="66">
        <f t="shared" si="13"/>
        <v>0</v>
      </c>
      <c r="AZ7" s="66">
        <f t="shared" si="13"/>
        <v>171</v>
      </c>
      <c r="BA7" s="66">
        <f t="shared" si="13"/>
        <v>125</v>
      </c>
      <c r="BB7" s="66">
        <f t="shared" si="13"/>
        <v>211</v>
      </c>
      <c r="BC7" s="66">
        <f t="shared" si="13"/>
        <v>118</v>
      </c>
      <c r="BD7" s="66">
        <f t="shared" si="13"/>
        <v>104</v>
      </c>
      <c r="BE7" s="64"/>
      <c r="BF7" s="65">
        <f>BF8</f>
        <v>56.6</v>
      </c>
      <c r="BG7" s="65">
        <f t="shared" ref="BG7:BO7" si="14">BG8</f>
        <v>52.1</v>
      </c>
      <c r="BH7" s="65">
        <f t="shared" si="14"/>
        <v>54.3</v>
      </c>
      <c r="BI7" s="65">
        <f t="shared" si="14"/>
        <v>63.6</v>
      </c>
      <c r="BJ7" s="65">
        <f t="shared" si="14"/>
        <v>93.6</v>
      </c>
      <c r="BK7" s="65">
        <f t="shared" si="14"/>
        <v>35.799999999999997</v>
      </c>
      <c r="BL7" s="65">
        <f t="shared" si="14"/>
        <v>37</v>
      </c>
      <c r="BM7" s="65">
        <f t="shared" si="14"/>
        <v>40.200000000000003</v>
      </c>
      <c r="BN7" s="65">
        <f t="shared" si="14"/>
        <v>43.1</v>
      </c>
      <c r="BO7" s="65">
        <f t="shared" si="14"/>
        <v>42.8</v>
      </c>
      <c r="BP7" s="62"/>
      <c r="BQ7" s="66">
        <f>BQ8</f>
        <v>26441</v>
      </c>
      <c r="BR7" s="66">
        <f t="shared" ref="BR7:BZ7" si="15">BR8</f>
        <v>24058</v>
      </c>
      <c r="BS7" s="66">
        <f t="shared" si="15"/>
        <v>24746</v>
      </c>
      <c r="BT7" s="66">
        <f t="shared" si="15"/>
        <v>18013</v>
      </c>
      <c r="BU7" s="66">
        <f t="shared" si="15"/>
        <v>26682</v>
      </c>
      <c r="BV7" s="66">
        <f t="shared" si="15"/>
        <v>22849</v>
      </c>
      <c r="BW7" s="66">
        <f t="shared" si="15"/>
        <v>22692</v>
      </c>
      <c r="BX7" s="66">
        <f t="shared" si="15"/>
        <v>20190</v>
      </c>
      <c r="BY7" s="66">
        <f t="shared" si="15"/>
        <v>23532</v>
      </c>
      <c r="BZ7" s="66">
        <f t="shared" si="15"/>
        <v>24251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 t="str">
        <f>CN8</f>
        <v>-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478.3</v>
      </c>
      <c r="DF7" s="65">
        <f t="shared" si="16"/>
        <v>218.9</v>
      </c>
      <c r="DG7" s="65">
        <f t="shared" si="16"/>
        <v>198.4</v>
      </c>
      <c r="DH7" s="65">
        <f t="shared" si="16"/>
        <v>166.3</v>
      </c>
      <c r="DI7" s="65">
        <f t="shared" si="16"/>
        <v>161.6</v>
      </c>
      <c r="DJ7" s="62"/>
      <c r="DK7" s="65">
        <f>DK8</f>
        <v>107.6</v>
      </c>
      <c r="DL7" s="65">
        <f t="shared" ref="DL7:DT7" si="17">DL8</f>
        <v>104</v>
      </c>
      <c r="DM7" s="65">
        <f t="shared" si="17"/>
        <v>104.5</v>
      </c>
      <c r="DN7" s="65">
        <f t="shared" si="17"/>
        <v>104.9</v>
      </c>
      <c r="DO7" s="65">
        <f t="shared" si="17"/>
        <v>103.1</v>
      </c>
      <c r="DP7" s="65">
        <f t="shared" si="17"/>
        <v>139.4</v>
      </c>
      <c r="DQ7" s="65">
        <f t="shared" si="17"/>
        <v>142.6</v>
      </c>
      <c r="DR7" s="65">
        <f t="shared" si="17"/>
        <v>138.5</v>
      </c>
      <c r="DS7" s="65">
        <f t="shared" si="17"/>
        <v>139.1</v>
      </c>
      <c r="DT7" s="65">
        <f t="shared" si="17"/>
        <v>137.1</v>
      </c>
      <c r="DU7" s="62"/>
    </row>
    <row r="8" spans="1:125" s="67" customFormat="1">
      <c r="A8" s="50"/>
      <c r="B8" s="68">
        <v>2016</v>
      </c>
      <c r="C8" s="68">
        <v>382019</v>
      </c>
      <c r="D8" s="68">
        <v>47</v>
      </c>
      <c r="E8" s="68">
        <v>14</v>
      </c>
      <c r="F8" s="68">
        <v>0</v>
      </c>
      <c r="G8" s="68">
        <v>2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41</v>
      </c>
      <c r="S8" s="70" t="s">
        <v>122</v>
      </c>
      <c r="T8" s="70" t="s">
        <v>123</v>
      </c>
      <c r="U8" s="71">
        <v>6194</v>
      </c>
      <c r="V8" s="71">
        <v>224</v>
      </c>
      <c r="W8" s="71">
        <v>210</v>
      </c>
      <c r="X8" s="70" t="s">
        <v>124</v>
      </c>
      <c r="Y8" s="72">
        <v>230.7</v>
      </c>
      <c r="Z8" s="72">
        <v>208.8</v>
      </c>
      <c r="AA8" s="72">
        <v>261.7</v>
      </c>
      <c r="AB8" s="72">
        <v>274.5</v>
      </c>
      <c r="AC8" s="72">
        <v>1568.5</v>
      </c>
      <c r="AD8" s="72">
        <v>522.6</v>
      </c>
      <c r="AE8" s="72">
        <v>167.5</v>
      </c>
      <c r="AF8" s="72">
        <v>161.30000000000001</v>
      </c>
      <c r="AG8" s="72">
        <v>184.6</v>
      </c>
      <c r="AH8" s="72">
        <v>208.2</v>
      </c>
      <c r="AI8" s="69">
        <v>275.39999999999998</v>
      </c>
      <c r="AJ8" s="72">
        <v>0</v>
      </c>
      <c r="AK8" s="72">
        <v>0</v>
      </c>
      <c r="AL8" s="72">
        <v>43.1</v>
      </c>
      <c r="AM8" s="72">
        <v>0</v>
      </c>
      <c r="AN8" s="72">
        <v>0</v>
      </c>
      <c r="AO8" s="72">
        <v>12.9</v>
      </c>
      <c r="AP8" s="72">
        <v>12.3</v>
      </c>
      <c r="AQ8" s="72">
        <v>14.6</v>
      </c>
      <c r="AR8" s="72">
        <v>14.1</v>
      </c>
      <c r="AS8" s="72">
        <v>11.9</v>
      </c>
      <c r="AT8" s="69">
        <v>13.3</v>
      </c>
      <c r="AU8" s="73">
        <v>0</v>
      </c>
      <c r="AV8" s="73">
        <v>0</v>
      </c>
      <c r="AW8" s="73">
        <v>105</v>
      </c>
      <c r="AX8" s="73">
        <v>0</v>
      </c>
      <c r="AY8" s="73">
        <v>0</v>
      </c>
      <c r="AZ8" s="73">
        <v>171</v>
      </c>
      <c r="BA8" s="73">
        <v>125</v>
      </c>
      <c r="BB8" s="73">
        <v>211</v>
      </c>
      <c r="BC8" s="73">
        <v>118</v>
      </c>
      <c r="BD8" s="73">
        <v>104</v>
      </c>
      <c r="BE8" s="73">
        <v>140</v>
      </c>
      <c r="BF8" s="72">
        <v>56.6</v>
      </c>
      <c r="BG8" s="72">
        <v>52.1</v>
      </c>
      <c r="BH8" s="72">
        <v>54.3</v>
      </c>
      <c r="BI8" s="72">
        <v>63.6</v>
      </c>
      <c r="BJ8" s="72">
        <v>93.6</v>
      </c>
      <c r="BK8" s="72">
        <v>35.799999999999997</v>
      </c>
      <c r="BL8" s="72">
        <v>37</v>
      </c>
      <c r="BM8" s="72">
        <v>40.200000000000003</v>
      </c>
      <c r="BN8" s="72">
        <v>43.1</v>
      </c>
      <c r="BO8" s="72">
        <v>42.8</v>
      </c>
      <c r="BP8" s="69">
        <v>45.2</v>
      </c>
      <c r="BQ8" s="73">
        <v>26441</v>
      </c>
      <c r="BR8" s="73">
        <v>24058</v>
      </c>
      <c r="BS8" s="73">
        <v>24746</v>
      </c>
      <c r="BT8" s="74">
        <v>18013</v>
      </c>
      <c r="BU8" s="74">
        <v>26682</v>
      </c>
      <c r="BV8" s="73">
        <v>22849</v>
      </c>
      <c r="BW8" s="73">
        <v>22692</v>
      </c>
      <c r="BX8" s="73">
        <v>20190</v>
      </c>
      <c r="BY8" s="73">
        <v>23532</v>
      </c>
      <c r="BZ8" s="73">
        <v>24251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0</v>
      </c>
      <c r="CN8" s="71" t="s">
        <v>117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478.3</v>
      </c>
      <c r="DF8" s="72">
        <v>218.9</v>
      </c>
      <c r="DG8" s="72">
        <v>198.4</v>
      </c>
      <c r="DH8" s="72">
        <v>166.3</v>
      </c>
      <c r="DI8" s="72">
        <v>161.6</v>
      </c>
      <c r="DJ8" s="69">
        <v>122.6</v>
      </c>
      <c r="DK8" s="72">
        <v>107.6</v>
      </c>
      <c r="DL8" s="72">
        <v>104</v>
      </c>
      <c r="DM8" s="72">
        <v>104.5</v>
      </c>
      <c r="DN8" s="72">
        <v>104.9</v>
      </c>
      <c r="DO8" s="72">
        <v>103.1</v>
      </c>
      <c r="DP8" s="72">
        <v>139.4</v>
      </c>
      <c r="DQ8" s="72">
        <v>142.6</v>
      </c>
      <c r="DR8" s="72">
        <v>138.5</v>
      </c>
      <c r="DS8" s="72">
        <v>139.1</v>
      </c>
      <c r="DT8" s="72">
        <v>137.1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nt025113</cp:lastModifiedBy>
  <dcterms:created xsi:type="dcterms:W3CDTF">2018-02-09T01:53:02Z</dcterms:created>
  <dcterms:modified xsi:type="dcterms:W3CDTF">2018-03-12T23:55:37Z</dcterms:modified>
  <cp:category/>
</cp:coreProperties>
</file>