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042001\Desktop\00089 【3月14日締切】平成28年度決算「経営比較分析表」の分析等に\回答\"/>
    </mc:Choice>
  </mc:AlternateContent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JV31" i="4" s="1"/>
  <c r="DK7" i="5"/>
  <c r="DI7" i="5"/>
  <c r="DH7" i="5"/>
  <c r="DG7" i="5"/>
  <c r="LE78" i="4" s="1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BZ52" i="4" s="1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BZ31" i="4" s="1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AQ10" i="4" s="1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G52" i="4"/>
  <c r="AN52" i="4"/>
  <c r="U52" i="4"/>
  <c r="LH32" i="4"/>
  <c r="KO32" i="4"/>
  <c r="JV32" i="4"/>
  <c r="HJ32" i="4"/>
  <c r="GQ32" i="4"/>
  <c r="FX32" i="4"/>
  <c r="FE32" i="4"/>
  <c r="EL32" i="4"/>
  <c r="CS32" i="4"/>
  <c r="BZ32" i="4"/>
  <c r="AN32" i="4"/>
  <c r="U32" i="4"/>
  <c r="MA31" i="4"/>
  <c r="LH31" i="4"/>
  <c r="KO31" i="4"/>
  <c r="JC31" i="4"/>
  <c r="HJ31" i="4"/>
  <c r="GQ31" i="4"/>
  <c r="FX31" i="4"/>
  <c r="EL31" i="4"/>
  <c r="CS31" i="4"/>
  <c r="BG31" i="4"/>
  <c r="AN31" i="4"/>
  <c r="U31" i="4"/>
  <c r="JQ10" i="4"/>
  <c r="HX10" i="4"/>
  <c r="DU10" i="4"/>
  <c r="CF10" i="4"/>
  <c r="B10" i="4"/>
  <c r="LJ8" i="4"/>
  <c r="HX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BZ76" i="4"/>
  <c r="CS30" i="4"/>
  <c r="C11" i="5"/>
  <c r="D11" i="5"/>
  <c r="E11" i="5"/>
  <c r="B11" i="5"/>
  <c r="BK76" i="4" l="1"/>
  <c r="LH51" i="4"/>
  <c r="IE76" i="4"/>
  <c r="GQ30" i="4"/>
  <c r="LT76" i="4"/>
  <c r="GQ51" i="4"/>
  <c r="LH30" i="4"/>
  <c r="BZ51" i="4"/>
  <c r="BZ30" i="4"/>
  <c r="HP76" i="4"/>
  <c r="BG51" i="4"/>
  <c r="BG30" i="4"/>
  <c r="FX30" i="4"/>
  <c r="AV76" i="4"/>
  <c r="KO51" i="4"/>
  <c r="KO30" i="4"/>
  <c r="LE76" i="4"/>
  <c r="FX51" i="4"/>
  <c r="JV30" i="4"/>
  <c r="HA76" i="4"/>
  <c r="AN51" i="4"/>
  <c r="FE30" i="4"/>
  <c r="AG76" i="4"/>
  <c r="JV51" i="4"/>
  <c r="FE51" i="4"/>
  <c r="AN30" i="4"/>
  <c r="KP76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<sst xmlns="http://schemas.openxmlformats.org/spreadsheetml/2006/main" count="288" uniqueCount="135">
  <si>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</si>
  <si>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</si>
  <si>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</si>
  <si>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</si>
  <si>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</si>
  <si>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</si>
  <si>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</si>
  <si>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</si>
  <si>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</si>
  <si>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</si>
  <si>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</si>
  <si>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</si>
  <si>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</si>
  <si>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</si>
  <si>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</si>
  <si>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</si>
  <si>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</si>
  <si>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</si>
  <si>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</si>
  <si>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</si>
  <si>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</si>
  <si>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</si>
  <si>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</si>
  <si>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</si>
  <si>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</si>
  <si>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</si>
  <si>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</si>
  <si>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</si>
  <si>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</si>
  <si>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</si>
  <si>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</si>
  <si>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</si>
  <si>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</si>
  <si>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</si>
  <si>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</si>
  <si>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</si>
  <si>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</si>
  <si>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</si>
  <si>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</si>
  <si>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</si>
  <si>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</si>
  <si>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</si>
  <si>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</si>
  <si>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</si>
  <si>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</si>
  <si>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</si>
  <si>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</si>
  <si>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</si>
  <si>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</si>
  <si>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</si>
  <si>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</si>
  <si>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</si>
  <si>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</si>
  <si>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</si>
  <si>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</si>
  <si>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</si>
  <si>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</si>
  <si>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</si>
  <si>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</si>
  <si>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</si>
  <si>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</si>
  <si>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</si>
  <si>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</si>
  <si>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</si>
  <si>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</si>
  <si>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</si>
  <si>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</si>
  <si>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</si>
  <si>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</si>
  <si>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</si>
  <si>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</si>
  <si>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</si>
  <si>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</si>
  <si>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</si>
  <si>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</si>
  <si>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</si>
  <si>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</si>
  <si>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</si>
  <si>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</si>
  <si>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</si>
  <si>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</si>
  <si>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</si>
  <si>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</si>
  <si>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</si>
  <si>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</si>
  <si>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</si>
  <si>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</si>
  <si>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</si>
  <si>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</si>
  <si>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</si>
  <si>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</si>
  <si>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</si>
  <si>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</si>
  <si>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</si>
  <si>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</si>
  <si>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</si>
  <si>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</si>
  <si>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</si>
  <si>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</si>
  <si>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</si>
  <si>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</si>
  <si>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</si>
  <si>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</si>
  <si>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</si>
  <si>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</si>
  <si>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</si>
  <si>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</si>
  <si>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</si>
  <si>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</si>
  <si>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</si>
  <si>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</si>
  <si>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</si>
  <si>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</si>
  <si>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</si>
  <si>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</si>
  <si>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</si>
  <si>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</si>
  <si>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</si>
  <si>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</si>
  <si>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</si>
  <si>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</si>
  <si>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</si>
  <si>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</si>
  <si>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</si>
  <si>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</si>
  <si>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</si>
  <si>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</si>
  <si>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</si>
  <si>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</si>
  <si>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</si>
  <si>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その他</t>
    <rPh sb="2" eb="3">
      <t>タ</t>
    </rPh>
    <phoneticPr fontId="6"/>
  </si>
  <si>
    <t>　平成27年度から、指定管理者による利用料金制の導入により、収支が改善した。
　今後も、指定管理者と協力し、収益性を向上するための検討をしていく。</t>
    <phoneticPr fontId="6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</si>
  <si>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6"/>
  </si>
  <si>
    <t>　当駐車場は定期のみの駐車場であり、稼働率は算定していない。今後は指定管理者と協力しながら、継続的な利用者の確保に努めていく必要がある。</t>
    <rPh sb="46" eb="49">
      <t>ケイゾクテキ</t>
    </rPh>
    <rPh sb="52" eb="53">
      <t>シャ</t>
    </rPh>
    <rPh sb="54" eb="56">
      <t>カクホ</t>
    </rPh>
    <phoneticPr fontId="6"/>
  </si>
  <si>
    <t>　指定管理者と協力しながら、継続的な利用者の確保及び維持管理に努めていく必要がある。</t>
    <rPh sb="24" eb="25">
      <t>オヨ</t>
    </rPh>
    <rPh sb="26" eb="28">
      <t>イジ</t>
    </rPh>
    <rPh sb="28" eb="30">
      <t>カンリ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</si>
</sst>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723.2</c:v>
                </c:pt>
                <c:pt idx="1">
                  <c:v>680</c:v>
                </c:pt>
                <c:pt idx="2">
                  <c:v>557.6</c:v>
                </c:pt>
                <c:pt idx="3">
                  <c:v>2644.4</c:v>
                </c:pt>
                <c:pt idx="4">
                  <c:v>1622.9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18912"/>
        <c:axId val="409408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18912"/>
        <c:axId val="409408328"/>
      </c:lineChart>
      <c:dateAx>
        <c:axId val="409418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408328"/>
        <c:crosses val="autoZero"/>
        <c:auto val="1"/>
        <c:lblOffset val="100"/>
        <c:baseTimeUnit val="years"/>
      </c:dateAx>
      <c:valAx>
        <c:axId val="409408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9418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09112"/>
        <c:axId val="409407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09112"/>
        <c:axId val="409407936"/>
      </c:lineChart>
      <c:dateAx>
        <c:axId val="409409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407936"/>
        <c:crosses val="autoZero"/>
        <c:auto val="1"/>
        <c:lblOffset val="100"/>
        <c:baseTimeUnit val="years"/>
      </c:dateAx>
      <c:valAx>
        <c:axId val="409407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9409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14208"/>
        <c:axId val="409418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14208"/>
        <c:axId val="409418520"/>
      </c:lineChart>
      <c:dateAx>
        <c:axId val="40941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418520"/>
        <c:crosses val="autoZero"/>
        <c:auto val="1"/>
        <c:lblOffset val="100"/>
        <c:baseTimeUnit val="years"/>
      </c:dateAx>
      <c:valAx>
        <c:axId val="409418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9414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12248"/>
        <c:axId val="409410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12248"/>
        <c:axId val="409410680"/>
      </c:lineChart>
      <c:dateAx>
        <c:axId val="409412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410680"/>
        <c:crosses val="autoZero"/>
        <c:auto val="1"/>
        <c:lblOffset val="100"/>
        <c:baseTimeUnit val="years"/>
      </c:dateAx>
      <c:valAx>
        <c:axId val="409410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9412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18128"/>
        <c:axId val="409416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18128"/>
        <c:axId val="409416952"/>
      </c:lineChart>
      <c:dateAx>
        <c:axId val="40941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416952"/>
        <c:crosses val="autoZero"/>
        <c:auto val="1"/>
        <c:lblOffset val="100"/>
        <c:baseTimeUnit val="years"/>
      </c:dateAx>
      <c:valAx>
        <c:axId val="409416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9418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14600"/>
        <c:axId val="409413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14600"/>
        <c:axId val="409413424"/>
      </c:lineChart>
      <c:dateAx>
        <c:axId val="409414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413424"/>
        <c:crosses val="autoZero"/>
        <c:auto val="1"/>
        <c:lblOffset val="100"/>
        <c:baseTimeUnit val="years"/>
      </c:dateAx>
      <c:valAx>
        <c:axId val="409413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09414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19696"/>
        <c:axId val="409409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19696"/>
        <c:axId val="409409896"/>
      </c:lineChart>
      <c:dateAx>
        <c:axId val="40941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409896"/>
        <c:crosses val="autoZero"/>
        <c:auto val="1"/>
        <c:lblOffset val="100"/>
        <c:baseTimeUnit val="years"/>
      </c:dateAx>
      <c:valAx>
        <c:axId val="409409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9419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86.2</c:v>
                </c:pt>
                <c:pt idx="1">
                  <c:v>85.3</c:v>
                </c:pt>
                <c:pt idx="2">
                  <c:v>82.1</c:v>
                </c:pt>
                <c:pt idx="3">
                  <c:v>96.2</c:v>
                </c:pt>
                <c:pt idx="4">
                  <c:v>93.8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14992"/>
        <c:axId val="409411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14992"/>
        <c:axId val="409411464"/>
      </c:lineChart>
      <c:dateAx>
        <c:axId val="40941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411464"/>
        <c:crosses val="autoZero"/>
        <c:auto val="1"/>
        <c:lblOffset val="100"/>
        <c:baseTimeUnit val="years"/>
      </c:dateAx>
      <c:valAx>
        <c:axId val="409411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9414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1209</c:v>
                </c:pt>
                <c:pt idx="1">
                  <c:v>1218</c:v>
                </c:pt>
                <c:pt idx="2">
                  <c:v>1080</c:v>
                </c:pt>
                <c:pt idx="3">
                  <c:v>687</c:v>
                </c:pt>
                <c:pt idx="4">
                  <c:v>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15776"/>
        <c:axId val="409416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15776"/>
        <c:axId val="409416168"/>
      </c:lineChart>
      <c:dateAx>
        <c:axId val="409415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416168"/>
        <c:crosses val="autoZero"/>
        <c:auto val="1"/>
        <c:lblOffset val="100"/>
        <c:baseTimeUnit val="years"/>
      </c:dateAx>
      <c:valAx>
        <c:axId val="409416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09415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43" zoomScale="55" zoomScaleNormal="55" zoomScaleSheetLayoutView="70" workbookViewId="0">
      <selection activeCell="ND66" sqref="ND66:NR82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愛媛県松山市　高架下駐車場（永木町）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130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無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428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32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15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 t="str">
        <f>データ!W7</f>
        <v>-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利用料金制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131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723.2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680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557.6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2644.4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1622.9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0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0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0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0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0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356.8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366.4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317.5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467.9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385.1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9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10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11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9.5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9.9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182.5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181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182.1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184.8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182.5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132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133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86.2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85.3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82.1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96.2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93.8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1209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1218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1080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687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731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60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60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55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38.799999999999997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37.6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37.700000000000003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38.5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37.6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7659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6771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7055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8884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8279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134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 t="str">
        <f>データ!CN7</f>
        <v>-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44.3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76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59.3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88.6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72.2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382019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6</v>
      </c>
      <c r="H6" s="61" t="str">
        <f>SUBSTITUTE(H8,"　","")</f>
        <v>愛媛県松山市</v>
      </c>
      <c r="I6" s="61" t="str">
        <f t="shared" si="1"/>
        <v>高架下駐車場（永木町）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32</v>
      </c>
      <c r="S6" s="63" t="str">
        <f t="shared" si="1"/>
        <v>無</v>
      </c>
      <c r="T6" s="63" t="str">
        <f t="shared" si="1"/>
        <v>無</v>
      </c>
      <c r="U6" s="64">
        <f t="shared" si="1"/>
        <v>428</v>
      </c>
      <c r="V6" s="64">
        <f t="shared" si="1"/>
        <v>15</v>
      </c>
      <c r="W6" s="64" t="str">
        <f t="shared" si="1"/>
        <v>-</v>
      </c>
      <c r="X6" s="63" t="str">
        <f t="shared" si="1"/>
        <v>利用料金制</v>
      </c>
      <c r="Y6" s="65">
        <f>IF(Y8="-",NA(),Y8)</f>
        <v>723.2</v>
      </c>
      <c r="Z6" s="65">
        <f t="shared" ref="Z6:AH6" si="2">IF(Z8="-",NA(),Z8)</f>
        <v>680</v>
      </c>
      <c r="AA6" s="65">
        <f t="shared" si="2"/>
        <v>557.6</v>
      </c>
      <c r="AB6" s="65">
        <f t="shared" si="2"/>
        <v>2644.4</v>
      </c>
      <c r="AC6" s="65">
        <f t="shared" si="2"/>
        <v>1622.9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86.2</v>
      </c>
      <c r="BG6" s="65">
        <f t="shared" ref="BG6:BO6" si="5">IF(BG8="-",NA(),BG8)</f>
        <v>85.3</v>
      </c>
      <c r="BH6" s="65">
        <f t="shared" si="5"/>
        <v>82.1</v>
      </c>
      <c r="BI6" s="65">
        <f t="shared" si="5"/>
        <v>96.2</v>
      </c>
      <c r="BJ6" s="65">
        <f t="shared" si="5"/>
        <v>93.8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1209</v>
      </c>
      <c r="BR6" s="66">
        <f t="shared" ref="BR6:BZ6" si="6">IF(BR8="-",NA(),BR8)</f>
        <v>1218</v>
      </c>
      <c r="BS6" s="66">
        <f t="shared" si="6"/>
        <v>1080</v>
      </c>
      <c r="BT6" s="66">
        <f t="shared" si="6"/>
        <v>687</v>
      </c>
      <c r="BU6" s="66">
        <f t="shared" si="6"/>
        <v>731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 t="str">
        <f t="shared" si="7"/>
        <v>-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0</v>
      </c>
      <c r="DL6" s="65">
        <f t="shared" ref="DL6:DT6" si="9">IF(DL8="-",NA(),DL8)</f>
        <v>0</v>
      </c>
      <c r="DM6" s="65">
        <f t="shared" si="9"/>
        <v>0</v>
      </c>
      <c r="DN6" s="65">
        <f t="shared" si="9"/>
        <v>0</v>
      </c>
      <c r="DO6" s="65">
        <f t="shared" si="9"/>
        <v>0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112</v>
      </c>
      <c r="B7" s="61">
        <f t="shared" ref="B7:X7" si="10">B8</f>
        <v>2016</v>
      </c>
      <c r="C7" s="61">
        <f t="shared" si="10"/>
        <v>382019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6</v>
      </c>
      <c r="H7" s="61" t="str">
        <f t="shared" si="10"/>
        <v>愛媛県　松山市</v>
      </c>
      <c r="I7" s="61" t="str">
        <f t="shared" si="10"/>
        <v>高架下駐車場（永木町）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32</v>
      </c>
      <c r="S7" s="63" t="str">
        <f t="shared" si="10"/>
        <v>無</v>
      </c>
      <c r="T7" s="63" t="str">
        <f t="shared" si="10"/>
        <v>無</v>
      </c>
      <c r="U7" s="64">
        <f t="shared" si="10"/>
        <v>428</v>
      </c>
      <c r="V7" s="64">
        <f t="shared" si="10"/>
        <v>15</v>
      </c>
      <c r="W7" s="64" t="str">
        <f t="shared" si="10"/>
        <v>-</v>
      </c>
      <c r="X7" s="63" t="str">
        <f t="shared" si="10"/>
        <v>利用料金制</v>
      </c>
      <c r="Y7" s="65">
        <f>Y8</f>
        <v>723.2</v>
      </c>
      <c r="Z7" s="65">
        <f t="shared" ref="Z7:AH7" si="11">Z8</f>
        <v>680</v>
      </c>
      <c r="AA7" s="65">
        <f t="shared" si="11"/>
        <v>557.6</v>
      </c>
      <c r="AB7" s="65">
        <f t="shared" si="11"/>
        <v>2644.4</v>
      </c>
      <c r="AC7" s="65">
        <f t="shared" si="11"/>
        <v>1622.9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86.2</v>
      </c>
      <c r="BG7" s="65">
        <f t="shared" ref="BG7:BO7" si="14">BG8</f>
        <v>85.3</v>
      </c>
      <c r="BH7" s="65">
        <f t="shared" si="14"/>
        <v>82.1</v>
      </c>
      <c r="BI7" s="65">
        <f t="shared" si="14"/>
        <v>96.2</v>
      </c>
      <c r="BJ7" s="65">
        <f t="shared" si="14"/>
        <v>93.8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1209</v>
      </c>
      <c r="BR7" s="66">
        <f t="shared" ref="BR7:BZ7" si="15">BR8</f>
        <v>1218</v>
      </c>
      <c r="BS7" s="66">
        <f t="shared" si="15"/>
        <v>1080</v>
      </c>
      <c r="BT7" s="66">
        <f t="shared" si="15"/>
        <v>687</v>
      </c>
      <c r="BU7" s="66">
        <f t="shared" si="15"/>
        <v>731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111</v>
      </c>
      <c r="CL7" s="62"/>
      <c r="CM7" s="64">
        <f>CM8</f>
        <v>0</v>
      </c>
      <c r="CN7" s="64" t="str">
        <f>CN8</f>
        <v>-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111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0</v>
      </c>
      <c r="DL7" s="65">
        <f t="shared" ref="DL7:DT7" si="17">DL8</f>
        <v>0</v>
      </c>
      <c r="DM7" s="65">
        <f t="shared" si="17"/>
        <v>0</v>
      </c>
      <c r="DN7" s="65">
        <f t="shared" si="17"/>
        <v>0</v>
      </c>
      <c r="DO7" s="65">
        <f t="shared" si="17"/>
        <v>0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382019</v>
      </c>
      <c r="D8" s="68">
        <v>47</v>
      </c>
      <c r="E8" s="68">
        <v>14</v>
      </c>
      <c r="F8" s="68">
        <v>0</v>
      </c>
      <c r="G8" s="68">
        <v>6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32</v>
      </c>
      <c r="S8" s="70" t="s">
        <v>123</v>
      </c>
      <c r="T8" s="70" t="s">
        <v>123</v>
      </c>
      <c r="U8" s="71">
        <v>428</v>
      </c>
      <c r="V8" s="71">
        <v>15</v>
      </c>
      <c r="W8" s="71" t="s">
        <v>118</v>
      </c>
      <c r="X8" s="70" t="s">
        <v>124</v>
      </c>
      <c r="Y8" s="72">
        <v>723.2</v>
      </c>
      <c r="Z8" s="72">
        <v>680</v>
      </c>
      <c r="AA8" s="72">
        <v>557.6</v>
      </c>
      <c r="AB8" s="72">
        <v>2644.4</v>
      </c>
      <c r="AC8" s="72">
        <v>1622.9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86.2</v>
      </c>
      <c r="BG8" s="72">
        <v>85.3</v>
      </c>
      <c r="BH8" s="72">
        <v>82.1</v>
      </c>
      <c r="BI8" s="72">
        <v>96.2</v>
      </c>
      <c r="BJ8" s="72">
        <v>93.8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1209</v>
      </c>
      <c r="BR8" s="73">
        <v>1218</v>
      </c>
      <c r="BS8" s="73">
        <v>1080</v>
      </c>
      <c r="BT8" s="74">
        <v>687</v>
      </c>
      <c r="BU8" s="74">
        <v>731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0</v>
      </c>
      <c r="CN8" s="71" t="s">
        <v>118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0</v>
      </c>
      <c r="DL8" s="72">
        <v>0</v>
      </c>
      <c r="DM8" s="72">
        <v>0</v>
      </c>
      <c r="DN8" s="72">
        <v>0</v>
      </c>
      <c r="DO8" s="72">
        <v>0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nt042001</cp:lastModifiedBy>
  <cp:lastPrinted>2018-03-07T06:08:21Z</cp:lastPrinted>
  <dcterms:created xsi:type="dcterms:W3CDTF">2018-02-09T01:53:06Z</dcterms:created>
  <dcterms:modified xsi:type="dcterms:W3CDTF">2018-03-07T06:08:23Z</dcterms:modified>
  <cp:category/>
</cp:coreProperties>
</file>