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clAmZIJBILLnN+AgC2c1M0zWF06VSqZJaC464OEBzroc+03azupf3YaYJTi6WRZdLN+BDPEM028leiHSUf0Mkg==" workbookSaltValue="lwxJJ2VbU+25JH0q9GzaCA==" workbookSpinCount="100000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KP78" i="4" s="1"/>
  <c r="DE7" i="5"/>
  <c r="KA78" i="4" s="1"/>
  <c r="DD7" i="5"/>
  <c r="MI77" i="4" s="1"/>
  <c r="DC7" i="5"/>
  <c r="DB7" i="5"/>
  <c r="DA7" i="5"/>
  <c r="CZ7" i="5"/>
  <c r="KA77" i="4" s="1"/>
  <c r="CN7" i="5"/>
  <c r="CM7" i="5"/>
  <c r="CV67" i="4" s="1"/>
  <c r="BZ7" i="5"/>
  <c r="MA53" i="4" s="1"/>
  <c r="BY7" i="5"/>
  <c r="LH53" i="4" s="1"/>
  <c r="BX7" i="5"/>
  <c r="BW7" i="5"/>
  <c r="JV53" i="4" s="1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BG52" i="4" s="1"/>
  <c r="AV7" i="5"/>
  <c r="AN52" i="4" s="1"/>
  <c r="AU7" i="5"/>
  <c r="U52" i="4" s="1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CS32" i="4" s="1"/>
  <c r="AG7" i="5"/>
  <c r="BZ32" i="4" s="1"/>
  <c r="AF7" i="5"/>
  <c r="AE7" i="5"/>
  <c r="AN32" i="4" s="1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MA32" i="4"/>
  <c r="JC32" i="4"/>
  <c r="HJ32" i="4"/>
  <c r="GQ32" i="4"/>
  <c r="FX32" i="4"/>
  <c r="FE32" i="4"/>
  <c r="EL32" i="4"/>
  <c r="BG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AQ10" i="4"/>
  <c r="B10" i="4"/>
  <c r="JQ8" i="4"/>
  <c r="HX8" i="4"/>
  <c r="DU8" i="4"/>
  <c r="CF8" i="4"/>
  <c r="AQ8" i="4"/>
  <c r="B8" i="4"/>
  <c r="B6" i="4"/>
  <c r="MI76" i="4" l="1"/>
  <c r="HJ51" i="4"/>
  <c r="MA30" i="4"/>
  <c r="BZ76" i="4"/>
  <c r="IT76" i="4"/>
  <c r="CS51" i="4"/>
  <c r="HJ30" i="4"/>
  <c r="CS30" i="4"/>
  <c r="MA51" i="4"/>
  <c r="C11" i="5"/>
  <c r="D11" i="5"/>
  <c r="E11" i="5"/>
  <c r="B11" i="5"/>
  <c r="BK76" i="4" l="1"/>
  <c r="LH51" i="4"/>
  <c r="BZ51" i="4"/>
  <c r="GQ30" i="4"/>
  <c r="BZ30" i="4"/>
  <c r="LT76" i="4"/>
  <c r="GQ51" i="4"/>
  <c r="LH30" i="4"/>
  <c r="IE76" i="4"/>
  <c r="FX30" i="4"/>
  <c r="BG30" i="4"/>
  <c r="LE76" i="4"/>
  <c r="HP76" i="4"/>
  <c r="BG51" i="4"/>
  <c r="AV76" i="4"/>
  <c r="KO51" i="4"/>
  <c r="FX51" i="4"/>
  <c r="KO30" i="4"/>
  <c r="KP76" i="4"/>
  <c r="FE51" i="4"/>
  <c r="HA76" i="4"/>
  <c r="AN51" i="4"/>
  <c r="FE30" i="4"/>
  <c r="JV51" i="4"/>
  <c r="AN30" i="4"/>
  <c r="AG76" i="4"/>
  <c r="JV30" i="4"/>
  <c r="R76" i="4"/>
  <c r="KA76" i="4"/>
  <c r="EL51" i="4"/>
  <c r="JC30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<sst xmlns="http://schemas.openxmlformats.org/spreadsheetml/2006/main" count="286" uniqueCount="135">
  <si>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</si>
  <si>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</si>
  <si>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</si>
  <si>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</si>
  <si>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</si>
  <si>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</si>
  <si>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</si>
  <si>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</si>
  <si>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</si>
  <si>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</si>
  <si>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</si>
  <si>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</si>
  <si>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</si>
  <si>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</si>
  <si>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</si>
  <si>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</si>
  <si>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</si>
  <si>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</si>
  <si>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</si>
  <si>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</si>
  <si>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</si>
  <si>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</si>
  <si>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</si>
  <si>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</si>
  <si>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</si>
  <si>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</si>
  <si>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</si>
  <si>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</si>
  <si>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</si>
  <si>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</si>
  <si>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</si>
  <si>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</si>
  <si>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</si>
  <si>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</si>
  <si>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</si>
  <si>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</si>
  <si>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</si>
  <si>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</si>
  <si>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</si>
  <si>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</si>
  <si>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</si>
  <si>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</si>
  <si>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</si>
  <si>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</si>
  <si>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</si>
  <si>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</si>
  <si>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</si>
  <si>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</si>
  <si>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</si>
  <si>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</si>
  <si>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</si>
  <si>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</si>
  <si>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</si>
  <si>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</si>
  <si>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</si>
  <si>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</si>
  <si>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</si>
  <si>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</si>
  <si>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</si>
  <si>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</si>
  <si>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</si>
  <si>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</si>
  <si>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</si>
  <si>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</si>
  <si>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</si>
  <si>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</si>
  <si>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</si>
  <si>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</si>
  <si>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</si>
  <si>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</si>
  <si>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</si>
  <si>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</si>
  <si>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</si>
  <si>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</si>
  <si>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</si>
  <si>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</si>
  <si>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</si>
  <si>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</si>
  <si>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</si>
  <si>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</si>
  <si>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</si>
  <si>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</si>
  <si>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</si>
  <si>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</si>
  <si>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</si>
  <si>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</si>
  <si>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</si>
  <si>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</si>
  <si>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</si>
  <si>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</si>
  <si>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</si>
  <si>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</si>
  <si>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</si>
  <si>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</si>
  <si>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</si>
  <si>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</si>
  <si>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</si>
  <si>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</si>
  <si>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</si>
  <si>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</si>
  <si>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</si>
  <si>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</si>
  <si>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</si>
  <si>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</si>
  <si>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</si>
  <si>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</si>
  <si>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</si>
  <si>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</si>
  <si>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</si>
  <si>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</si>
  <si>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</si>
  <si>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</si>
  <si>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</si>
  <si>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八幡浜市</t>
  </si>
  <si>
    <t>駅前駐車場</t>
  </si>
  <si>
    <t>法非適用</t>
  </si>
  <si>
    <t>駐車場整備事業</t>
  </si>
  <si>
    <t>-</t>
  </si>
  <si>
    <t>Ａ３Ｂ１</t>
  </si>
  <si>
    <t>該当数値なし</t>
  </si>
  <si>
    <t>その他駐車場</t>
  </si>
  <si>
    <t>広場式</t>
  </si>
  <si>
    <t>駅</t>
  </si>
  <si>
    <t>無</t>
  </si>
  <si>
    <t>代行制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</si>
  <si>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</si>
  <si>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</si>
  <si>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</si>
  <si>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</si>
  <si>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</si>
  <si>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</si>
  <si>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①収益的収支比率
類似施設平均値を大きく下回っている。主な支出は指定管理料であり、５年ごとに見直しをしている。
④売上高ＧＯＰ
⑤ＥＢＩＴＤＡ
売上高ＧＯＰ比率については、類似施設平均値を下回ってはいるが、大きな差はない。また、平成２８年度については、駅前広場の改修工事により、２ヶ月半ほど閉鎖していたため、本来であれば平成２７年度と同等程度の利益性があったと思われる。ＥＢＩＴＤＡが平均値を大幅に下回っているのは、収容台数が１１台と、小規模な駐車場であり、利益そのものの額が小さいことが原因として挙げられる。</t>
    <phoneticPr fontId="6"/>
  </si>
  <si>
    <t xml:space="preserve">⑧設備投資見込額
平面駐車場であり、大きな改修等、新たな設備投資については見込んでいない。
</t>
    <phoneticPr fontId="6"/>
  </si>
  <si>
    <t>⑪稼働率
平成２４年度からほぼ横ばいであるが、類似施設平均値を大きく下回っている。同じくらいの規模で、市営の時間貸し駐車場（中央駐車場、新町角駐車場）と比較しても、値は３分の１以下である。中心市街地から少し離れた駅前に位置していることが、稼働率が低い原因と考える。</t>
    <phoneticPr fontId="6"/>
  </si>
  <si>
    <t>収入について、中心市街地にある、同じ形態の駐車場と比べると少ないが、駅前広場の改修工事での封鎖等を除いて考えると、横ばいで推移している。指定管理制度を導入しているため、主な支出はその管理料である。平面駐車場であり、今後大きな改修等を行う予定は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</si>
</sst>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170.5</c:v>
                </c:pt>
                <c:pt idx="1">
                  <c:v>136.1</c:v>
                </c:pt>
                <c:pt idx="2">
                  <c:v>183.4</c:v>
                </c:pt>
                <c:pt idx="3">
                  <c:v>196.7</c:v>
                </c:pt>
                <c:pt idx="4">
                  <c:v>166.1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04672"/>
        <c:axId val="90967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04672"/>
        <c:axId val="90967040"/>
      </c:lineChart>
      <c:dateAx>
        <c:axId val="47004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967040"/>
        <c:crosses val="autoZero"/>
        <c:auto val="1"/>
        <c:lblOffset val="100"/>
        <c:baseTimeUnit val="years"/>
      </c:dateAx>
      <c:valAx>
        <c:axId val="90967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004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65248"/>
        <c:axId val="110686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5248"/>
        <c:axId val="110686208"/>
      </c:lineChart>
      <c:dateAx>
        <c:axId val="110565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686208"/>
        <c:crosses val="autoZero"/>
        <c:auto val="1"/>
        <c:lblOffset val="100"/>
        <c:baseTimeUnit val="years"/>
      </c:dateAx>
      <c:valAx>
        <c:axId val="110686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0565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63680"/>
        <c:axId val="44269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63680"/>
        <c:axId val="44269952"/>
      </c:lineChart>
      <c:dateAx>
        <c:axId val="44263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269952"/>
        <c:crosses val="autoZero"/>
        <c:auto val="1"/>
        <c:lblOffset val="100"/>
        <c:baseTimeUnit val="years"/>
      </c:dateAx>
      <c:valAx>
        <c:axId val="44269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263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8576"/>
        <c:axId val="4472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88576"/>
        <c:axId val="44728320"/>
      </c:lineChart>
      <c:dateAx>
        <c:axId val="44488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28320"/>
        <c:crosses val="autoZero"/>
        <c:auto val="1"/>
        <c:lblOffset val="100"/>
        <c:baseTimeUnit val="years"/>
      </c:dateAx>
      <c:valAx>
        <c:axId val="4472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488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58528"/>
        <c:axId val="44760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58528"/>
        <c:axId val="44760448"/>
      </c:lineChart>
      <c:dateAx>
        <c:axId val="447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60448"/>
        <c:crosses val="autoZero"/>
        <c:auto val="1"/>
        <c:lblOffset val="100"/>
        <c:baseTimeUnit val="years"/>
      </c:dateAx>
      <c:valAx>
        <c:axId val="44760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7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15488"/>
        <c:axId val="44817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5488"/>
        <c:axId val="44817408"/>
      </c:lineChart>
      <c:dateAx>
        <c:axId val="44815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817408"/>
        <c:crosses val="autoZero"/>
        <c:auto val="1"/>
        <c:lblOffset val="100"/>
        <c:baseTimeUnit val="years"/>
      </c:dateAx>
      <c:valAx>
        <c:axId val="44817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4815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45.5</c:v>
                </c:pt>
                <c:pt idx="1">
                  <c:v>45.5</c:v>
                </c:pt>
                <c:pt idx="2">
                  <c:v>54.5</c:v>
                </c:pt>
                <c:pt idx="3">
                  <c:v>54.5</c:v>
                </c:pt>
                <c:pt idx="4">
                  <c:v>54.5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51968"/>
        <c:axId val="44853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51968"/>
        <c:axId val="44853888"/>
      </c:lineChart>
      <c:dateAx>
        <c:axId val="44851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853888"/>
        <c:crosses val="autoZero"/>
        <c:auto val="1"/>
        <c:lblOffset val="100"/>
        <c:baseTimeUnit val="years"/>
      </c:dateAx>
      <c:valAx>
        <c:axId val="44853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851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41.3</c:v>
                </c:pt>
                <c:pt idx="1">
                  <c:v>26.5</c:v>
                </c:pt>
                <c:pt idx="2">
                  <c:v>45.5</c:v>
                </c:pt>
                <c:pt idx="3">
                  <c:v>49.2</c:v>
                </c:pt>
                <c:pt idx="4">
                  <c:v>39.799999999999997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23616"/>
        <c:axId val="45025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3616"/>
        <c:axId val="45025536"/>
      </c:lineChart>
      <c:dateAx>
        <c:axId val="45023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025536"/>
        <c:crosses val="autoZero"/>
        <c:auto val="1"/>
        <c:lblOffset val="100"/>
        <c:baseTimeUnit val="years"/>
      </c:dateAx>
      <c:valAx>
        <c:axId val="4502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023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372</c:v>
                </c:pt>
                <c:pt idx="1">
                  <c:v>212</c:v>
                </c:pt>
                <c:pt idx="2">
                  <c:v>498</c:v>
                </c:pt>
                <c:pt idx="3">
                  <c:v>534</c:v>
                </c:pt>
                <c:pt idx="4">
                  <c:v>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47808"/>
        <c:axId val="4504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7808"/>
        <c:axId val="45049728"/>
      </c:lineChart>
      <c:dateAx>
        <c:axId val="4504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049728"/>
        <c:crosses val="autoZero"/>
        <c:auto val="1"/>
        <c:lblOffset val="100"/>
        <c:baseTimeUnit val="years"/>
      </c:dateAx>
      <c:valAx>
        <c:axId val="4504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047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J37" zoomScale="70" zoomScaleNormal="70" zoomScaleSheetLayoutView="70" workbookViewId="0">
      <selection activeCell="ND49" sqref="ND49:NR64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38" t="str">
        <f>データ!H6&amp;"　"&amp;データ!I6</f>
        <v>愛媛県八幡浜市　駅前駐車場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130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384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その他駐車場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24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11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100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131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170.5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136.1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183.4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196.7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166.1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45.5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45.5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54.5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54.5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54.5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393.6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407.1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375.5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441.2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368.2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11.4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11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7.8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6.7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5.9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230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244.3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238.1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261.8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268.7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132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133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41.3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26.5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45.5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49.2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39.799999999999997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372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212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498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534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326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105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61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40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27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29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51.9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59.2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64.5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60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52.8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6188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7011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7612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7104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7407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134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0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0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123.1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92.3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85.4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76.3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64.099999999999994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nKY35iU2fITIWbBxV24+PuJbTbbYe4e+pXDsTf92bbxoX/yVLjuz04VyoIs5q6IfnHWVJLY9vIkQDlHWi/XPAA==" saltValue="l35JI+Ne90vB2w+EOcJ63w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382043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3</v>
      </c>
      <c r="H6" s="61" t="str">
        <f>SUBSTITUTE(H8,"　","")</f>
        <v>愛媛県八幡浜市</v>
      </c>
      <c r="I6" s="61" t="str">
        <f t="shared" si="1"/>
        <v>駅前駐車場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24</v>
      </c>
      <c r="S6" s="63" t="str">
        <f t="shared" si="1"/>
        <v>駅</v>
      </c>
      <c r="T6" s="63" t="str">
        <f t="shared" si="1"/>
        <v>無</v>
      </c>
      <c r="U6" s="64">
        <f t="shared" si="1"/>
        <v>384</v>
      </c>
      <c r="V6" s="64">
        <f t="shared" si="1"/>
        <v>11</v>
      </c>
      <c r="W6" s="64">
        <f t="shared" si="1"/>
        <v>100</v>
      </c>
      <c r="X6" s="63" t="str">
        <f t="shared" si="1"/>
        <v>代行制</v>
      </c>
      <c r="Y6" s="65">
        <f>IF(Y8="-",NA(),Y8)</f>
        <v>170.5</v>
      </c>
      <c r="Z6" s="65">
        <f t="shared" ref="Z6:AH6" si="2">IF(Z8="-",NA(),Z8)</f>
        <v>136.1</v>
      </c>
      <c r="AA6" s="65">
        <f t="shared" si="2"/>
        <v>183.4</v>
      </c>
      <c r="AB6" s="65">
        <f t="shared" si="2"/>
        <v>196.7</v>
      </c>
      <c r="AC6" s="65">
        <f t="shared" si="2"/>
        <v>166.1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41.3</v>
      </c>
      <c r="BG6" s="65">
        <f t="shared" ref="BG6:BO6" si="5">IF(BG8="-",NA(),BG8)</f>
        <v>26.5</v>
      </c>
      <c r="BH6" s="65">
        <f t="shared" si="5"/>
        <v>45.5</v>
      </c>
      <c r="BI6" s="65">
        <f t="shared" si="5"/>
        <v>49.2</v>
      </c>
      <c r="BJ6" s="65">
        <f t="shared" si="5"/>
        <v>39.799999999999997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372</v>
      </c>
      <c r="BR6" s="66">
        <f t="shared" ref="BR6:BZ6" si="6">IF(BR8="-",NA(),BR8)</f>
        <v>212</v>
      </c>
      <c r="BS6" s="66">
        <f t="shared" si="6"/>
        <v>498</v>
      </c>
      <c r="BT6" s="66">
        <f t="shared" si="6"/>
        <v>534</v>
      </c>
      <c r="BU6" s="66">
        <f t="shared" si="6"/>
        <v>326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45.5</v>
      </c>
      <c r="DL6" s="65">
        <f t="shared" ref="DL6:DT6" si="9">IF(DL8="-",NA(),DL8)</f>
        <v>45.5</v>
      </c>
      <c r="DM6" s="65">
        <f t="shared" si="9"/>
        <v>54.5</v>
      </c>
      <c r="DN6" s="65">
        <f t="shared" si="9"/>
        <v>54.5</v>
      </c>
      <c r="DO6" s="65">
        <f t="shared" si="9"/>
        <v>54.5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382043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3</v>
      </c>
      <c r="H7" s="61" t="str">
        <f t="shared" si="10"/>
        <v>愛媛県　八幡浜市</v>
      </c>
      <c r="I7" s="61" t="str">
        <f t="shared" si="10"/>
        <v>駅前駐車場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24</v>
      </c>
      <c r="S7" s="63" t="str">
        <f t="shared" si="10"/>
        <v>駅</v>
      </c>
      <c r="T7" s="63" t="str">
        <f t="shared" si="10"/>
        <v>無</v>
      </c>
      <c r="U7" s="64">
        <f t="shared" si="10"/>
        <v>384</v>
      </c>
      <c r="V7" s="64">
        <f t="shared" si="10"/>
        <v>11</v>
      </c>
      <c r="W7" s="64">
        <f t="shared" si="10"/>
        <v>100</v>
      </c>
      <c r="X7" s="63" t="str">
        <f t="shared" si="10"/>
        <v>代行制</v>
      </c>
      <c r="Y7" s="65">
        <f>Y8</f>
        <v>170.5</v>
      </c>
      <c r="Z7" s="65">
        <f t="shared" ref="Z7:AH7" si="11">Z8</f>
        <v>136.1</v>
      </c>
      <c r="AA7" s="65">
        <f t="shared" si="11"/>
        <v>183.4</v>
      </c>
      <c r="AB7" s="65">
        <f t="shared" si="11"/>
        <v>196.7</v>
      </c>
      <c r="AC7" s="65">
        <f t="shared" si="11"/>
        <v>166.1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41.3</v>
      </c>
      <c r="BG7" s="65">
        <f t="shared" ref="BG7:BO7" si="14">BG8</f>
        <v>26.5</v>
      </c>
      <c r="BH7" s="65">
        <f t="shared" si="14"/>
        <v>45.5</v>
      </c>
      <c r="BI7" s="65">
        <f t="shared" si="14"/>
        <v>49.2</v>
      </c>
      <c r="BJ7" s="65">
        <f t="shared" si="14"/>
        <v>39.799999999999997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372</v>
      </c>
      <c r="BR7" s="66">
        <f t="shared" ref="BR7:BZ7" si="15">BR8</f>
        <v>212</v>
      </c>
      <c r="BS7" s="66">
        <f t="shared" si="15"/>
        <v>498</v>
      </c>
      <c r="BT7" s="66">
        <f t="shared" si="15"/>
        <v>534</v>
      </c>
      <c r="BU7" s="66">
        <f t="shared" si="15"/>
        <v>326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45.5</v>
      </c>
      <c r="DL7" s="65">
        <f t="shared" ref="DL7:DT7" si="17">DL8</f>
        <v>45.5</v>
      </c>
      <c r="DM7" s="65">
        <f t="shared" si="17"/>
        <v>54.5</v>
      </c>
      <c r="DN7" s="65">
        <f t="shared" si="17"/>
        <v>54.5</v>
      </c>
      <c r="DO7" s="65">
        <f t="shared" si="17"/>
        <v>54.5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>
      <c r="A8" s="50"/>
      <c r="B8" s="68">
        <v>2016</v>
      </c>
      <c r="C8" s="68">
        <v>382043</v>
      </c>
      <c r="D8" s="68">
        <v>47</v>
      </c>
      <c r="E8" s="68">
        <v>14</v>
      </c>
      <c r="F8" s="68">
        <v>0</v>
      </c>
      <c r="G8" s="68">
        <v>3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24</v>
      </c>
      <c r="S8" s="70" t="s">
        <v>122</v>
      </c>
      <c r="T8" s="70" t="s">
        <v>123</v>
      </c>
      <c r="U8" s="71">
        <v>384</v>
      </c>
      <c r="V8" s="71">
        <v>11</v>
      </c>
      <c r="W8" s="71">
        <v>100</v>
      </c>
      <c r="X8" s="70" t="s">
        <v>124</v>
      </c>
      <c r="Y8" s="72">
        <v>170.5</v>
      </c>
      <c r="Z8" s="72">
        <v>136.1</v>
      </c>
      <c r="AA8" s="72">
        <v>183.4</v>
      </c>
      <c r="AB8" s="72">
        <v>196.7</v>
      </c>
      <c r="AC8" s="72">
        <v>166.1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41.3</v>
      </c>
      <c r="BG8" s="72">
        <v>26.5</v>
      </c>
      <c r="BH8" s="72">
        <v>45.5</v>
      </c>
      <c r="BI8" s="72">
        <v>49.2</v>
      </c>
      <c r="BJ8" s="72">
        <v>39.799999999999997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372</v>
      </c>
      <c r="BR8" s="73">
        <v>212</v>
      </c>
      <c r="BS8" s="73">
        <v>498</v>
      </c>
      <c r="BT8" s="74">
        <v>534</v>
      </c>
      <c r="BU8" s="74">
        <v>326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0</v>
      </c>
      <c r="CN8" s="71">
        <v>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45.5</v>
      </c>
      <c r="DL8" s="72">
        <v>45.5</v>
      </c>
      <c r="DM8" s="72">
        <v>54.5</v>
      </c>
      <c r="DN8" s="72">
        <v>54.5</v>
      </c>
      <c r="DO8" s="72">
        <v>54.5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YWH1892</cp:lastModifiedBy>
  <dcterms:created xsi:type="dcterms:W3CDTF">2018-02-09T01:53:15Z</dcterms:created>
  <dcterms:modified xsi:type="dcterms:W3CDTF">2018-03-19T05:01:19Z</dcterms:modified>
  <cp:category/>
</cp:coreProperties>
</file>