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水道総務係\2決算関係\経営分析\H29年度分\"/>
    </mc:Choice>
  </mc:AlternateContent>
  <workbookProtection workbookAlgorithmName="SHA-512" workbookHashValue="QdxvviNRVWibBaV41Xmt4ONtrtd8GiVLRZ9VJ98olWDmbcxDhnmCQWicbGDQM/rO4Z2c1/TdXW9/5zEpKn9LMg==" workbookSaltValue="mKuo9d2jgg9eFinC/oQWlw==" workbookSpinCount="100000" lockStructure="1"/>
  <bookViews>
    <workbookView xWindow="0" yWindow="0" windowWidth="15360" windowHeight="7632"/>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<sst xmlns="http://schemas.openxmlformats.org/spreadsheetml/2006/main" count="237" uniqueCount="124">
  <si>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</si>
  <si>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</si>
  <si>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</si>
  <si>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</si>
  <si>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</si>
  <si>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</si>
  <si>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</si>
  <si>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</si>
  <si>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</si>
  <si>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</si>
  <si>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</si>
  <si>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</si>
  <si>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</si>
  <si>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</si>
  <si>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</si>
  <si>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</si>
  <si>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</si>
  <si>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</si>
  <si>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</si>
  <si>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</si>
  <si>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</si>
  <si>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</si>
  <si>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</si>
  <si>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</si>
  <si>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</si>
  <si>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</si>
  <si>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</si>
  <si>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</si>
  <si>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</si>
  <si>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</si>
  <si>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</si>
  <si>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</si>
  <si>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</si>
  <si>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</si>
  <si>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</si>
  <si>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</si>
  <si>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</si>
  <si>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</si>
  <si>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</si>
  <si>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</si>
  <si>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</si>
  <si>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</si>
  <si>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</si>
  <si>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</si>
  <si>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</si>
  <si>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</si>
  <si>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</si>
  <si>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</si>
  <si>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</si>
  <si>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</si>
  <si>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</si>
  <si>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</si>
  <si>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</si>
  <si>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</si>
  <si>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</si>
  <si>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</si>
  <si>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</si>
  <si>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</si>
  <si>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</si>
  <si>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</si>
  <si>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</si>
  <si>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</si>
  <si>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</si>
  <si>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</si>
  <si>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</si>
  <si>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</si>
  <si>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</si>
  <si>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</si>
  <si>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</si>
  <si>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</si>
  <si>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</si>
  <si>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</si>
  <si>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</si>
  <si>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</si>
  <si>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</si>
  <si>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</si>
  <si>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</si>
  <si>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</si>
  <si>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</si>
  <si>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</si>
  <si>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</si>
  <si>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</si>
  <si>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</si>
  <si>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</si>
  <si>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</si>
  <si>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</si>
  <si>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</si>
  <si>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</si>
  <si>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</si>
  <si>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</si>
  <si>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</si>
  <si>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</si>
  <si>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</si>
  <si>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</si>
  <si>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</si>
  <si>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</si>
  <si>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</si>
  <si>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</si>
  <si>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</si>
  <si>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</si>
  <si>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</si>
  <si>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</si>
  <si>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</si>
  <si>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</si>
  <si>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</si>
  <si>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</si>
  <si>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</si>
  <si>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</si>
  <si>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</si>
  <si>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</si>
  <si>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</si>
  <si>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</si>
  <si>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</si>
  <si>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</si>
  <si>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</si>
  <si>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</si>
  <si>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</si>
  <si>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</si>
  <si>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</si>
  <si>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</si>
  <si>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</si>
  <si>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⑧有収率が類似団体と比較すれば、高い水準に保てていることもあり、③管路更新率は、類似団体と比較して低い水準にある。
　現在は、限られた財源の中で、優先順位の高いものから適宜更新をおこなっている状況である。</t>
    <rPh sb="6" eb="8">
      <t>ルイジ</t>
    </rPh>
    <rPh sb="8" eb="10">
      <t>ダンタイ</t>
    </rPh>
    <rPh sb="11" eb="13">
      <t>ヒカク</t>
    </rPh>
    <phoneticPr fontId="4"/>
  </si>
  <si>
    <t xml:space="preserve">　簡易水道事業は上水道事業と比較すれば規模が小さく、料金収入のみでは経営をすることが困難であり、収支の不足分に関しては一般会計からの繰入により補填している状況である。
　①収益的収支比率は100％を大きく下回っており、必要な収益を確保できておらず、類似団体と比較しても低い水準にある。
 ⑥給水原価については、低く抑えられており、その結果⑤料金回収率については類似団体と比較すれば良好である。しかし、100％を大きく下回っており、給水に係る費用を料金から回収できていない。
　⑧有収率については、類似団体と比較すれば、高い水準を保てており、老朽化が進んでいるところから適宜更新をおこなっている状況である。
 ④企業債残高対給水収益比率については、近年は大規模な更新を行っておらず、企業債残高は減少傾向にあるため、改善傾向であるが、企業債に依存した経営状況である。
　⑦施設利用率については、類似団体と比較して低い水準にあり、今後も給水人口の減少による低下が予想される。そのため、施設の更新の際には、ダウンサイジングや上水道施設との統合も視野にいれた更新計画が必要である。
</t>
    <rPh sb="112" eb="114">
      <t>シュウエキ</t>
    </rPh>
    <rPh sb="248" eb="250">
      <t>ルイジ</t>
    </rPh>
    <rPh sb="250" eb="252">
      <t>ダンタイ</t>
    </rPh>
    <rPh sb="253" eb="255">
      <t>ヒカク</t>
    </rPh>
    <rPh sb="270" eb="273">
      <t>ロウキュウカ</t>
    </rPh>
    <rPh sb="274" eb="275">
      <t>スス</t>
    </rPh>
    <rPh sb="284" eb="286">
      <t>テキギ</t>
    </rPh>
    <rPh sb="286" eb="288">
      <t>コウシン</t>
    </rPh>
    <rPh sb="296" eb="298">
      <t>ジョウキョウ</t>
    </rPh>
    <rPh sb="356" eb="358">
      <t>カイゼン</t>
    </rPh>
    <rPh sb="358" eb="360">
      <t>ケイコウ</t>
    </rPh>
    <rPh sb="365" eb="367">
      <t>キギョウ</t>
    </rPh>
    <rPh sb="367" eb="368">
      <t>サイ</t>
    </rPh>
    <rPh sb="369" eb="371">
      <t>イゾン</t>
    </rPh>
    <rPh sb="373" eb="375">
      <t>ケイエイ</t>
    </rPh>
    <rPh sb="375" eb="377">
      <t>ジョウキョウ</t>
    </rPh>
    <rPh sb="461" eb="463">
      <t>シセツ</t>
    </rPh>
    <phoneticPr fontId="4"/>
  </si>
  <si>
    <t xml:space="preserve"> 簡易水道事業は上水道事業と同じ料金水準ではあるが、経営効率が悪く、料金収入のみで経営の健全性を確保することは困難である。
　そのため、企業債や一般会計からの繰入に大きく依存しており、改善が必要な状況である。特に、一般会計からの繰入については、水道利用者以外からも負担を強いることになり、負担の公平性という観点から望ましい状況ではない。
　また人口が減少し、施設利用率も減少していくことが予想される中では、簡易水道単独で経営を維持することは困難であるため、上水道事業との経営統合を計画しているところである。</t>
    <rPh sb="240" eb="242">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</si>
</sst>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0.23</c:v>
                </c:pt>
                <c:pt idx="1">
                  <c:v>0.16</c:v>
                </c:pt>
                <c:pt idx="2">
                  <c:v>0.09</c:v>
                </c:pt>
                <c:pt idx="3">
                  <c:v>0.3</c:v>
                </c:pt>
                <c:pt idx="4">
                  <c:v>0.37</c:v>
                </c:pt>
              </c:numCache>
            </c:numRef>
          </c:val>
          <c:extLst>
            <c:ext xmlns:c16="http://schemas.microsoft.com/office/drawing/2014/chart" uri="{C3380CC4-5D6E-409C-BE32-E72D297353CC}">
              <c16:uniqueId val="{00000000-3BE0-4ECF-9685-39BFC6D4CB8A}"/>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c:v>
                </c:pt>
                <c:pt idx="1">
                  <c:v>0.69</c:v>
                </c:pt>
                <c:pt idx="2">
                  <c:v>0.65</c:v>
                </c:pt>
                <c:pt idx="3">
                  <c:v>0.53</c:v>
                </c:pt>
                <c:pt idx="4">
                  <c:v>0.72</c:v>
                </c:pt>
              </c:numCache>
            </c:numRef>
          </c:val>
          <c:smooth val="0"/>
          <c:extLst>
            <c:ext xmlns:c16="http://schemas.microsoft.com/office/drawing/2014/chart" uri="{C3380CC4-5D6E-409C-BE32-E72D297353CC}">
              <c16:uniqueId val="{00000001-3BE0-4ECF-9685-39BFC6D4CB8A}"/>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32.909999999999997</c:v>
                </c:pt>
                <c:pt idx="1">
                  <c:v>32.31</c:v>
                </c:pt>
                <c:pt idx="2">
                  <c:v>32.049999999999997</c:v>
                </c:pt>
                <c:pt idx="3">
                  <c:v>33.270000000000003</c:v>
                </c:pt>
                <c:pt idx="4">
                  <c:v>33.11</c:v>
                </c:pt>
              </c:numCache>
            </c:numRef>
          </c:val>
          <c:extLst>
            <c:ext xmlns:c16="http://schemas.microsoft.com/office/drawing/2014/chart" uri="{C3380CC4-5D6E-409C-BE32-E72D297353CC}">
              <c16:uniqueId val="{00000000-9A39-44AA-82CF-EF770543383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57.55</c:v>
                </c:pt>
                <c:pt idx="1">
                  <c:v>57.43</c:v>
                </c:pt>
                <c:pt idx="2">
                  <c:v>57.29</c:v>
                </c:pt>
                <c:pt idx="3">
                  <c:v>55.9</c:v>
                </c:pt>
                <c:pt idx="4">
                  <c:v>57.3</c:v>
                </c:pt>
              </c:numCache>
            </c:numRef>
          </c:val>
          <c:smooth val="0"/>
          <c:extLst>
            <c:ext xmlns:c16="http://schemas.microsoft.com/office/drawing/2014/chart" uri="{C3380CC4-5D6E-409C-BE32-E72D297353CC}">
              <c16:uniqueId val="{00000001-9A39-44AA-82CF-EF770543383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90.43</c:v>
                </c:pt>
                <c:pt idx="1">
                  <c:v>91.39</c:v>
                </c:pt>
                <c:pt idx="2">
                  <c:v>90.63</c:v>
                </c:pt>
                <c:pt idx="3">
                  <c:v>87.42</c:v>
                </c:pt>
                <c:pt idx="4">
                  <c:v>88.52</c:v>
                </c:pt>
              </c:numCache>
            </c:numRef>
          </c:val>
          <c:extLst>
            <c:ext xmlns:c16="http://schemas.microsoft.com/office/drawing/2014/chart" uri="{C3380CC4-5D6E-409C-BE32-E72D297353CC}">
              <c16:uniqueId val="{00000000-D092-4D51-8297-348CF535BA8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74.14</c:v>
                </c:pt>
                <c:pt idx="1">
                  <c:v>73.83</c:v>
                </c:pt>
                <c:pt idx="2">
                  <c:v>73.69</c:v>
                </c:pt>
                <c:pt idx="3">
                  <c:v>73.28</c:v>
                </c:pt>
                <c:pt idx="4">
                  <c:v>72.42</c:v>
                </c:pt>
              </c:numCache>
            </c:numRef>
          </c:val>
          <c:smooth val="0"/>
          <c:extLst>
            <c:ext xmlns:c16="http://schemas.microsoft.com/office/drawing/2014/chart" uri="{C3380CC4-5D6E-409C-BE32-E72D297353CC}">
              <c16:uniqueId val="{00000001-D092-4D51-8297-348CF535BA8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56.96</c:v>
                </c:pt>
                <c:pt idx="1">
                  <c:v>63.37</c:v>
                </c:pt>
                <c:pt idx="2">
                  <c:v>66.05</c:v>
                </c:pt>
                <c:pt idx="3">
                  <c:v>65.62</c:v>
                </c:pt>
                <c:pt idx="4">
                  <c:v>67.55</c:v>
                </c:pt>
              </c:numCache>
            </c:numRef>
          </c:val>
          <c:extLst>
            <c:ext xmlns:c16="http://schemas.microsoft.com/office/drawing/2014/chart" uri="{C3380CC4-5D6E-409C-BE32-E72D297353CC}">
              <c16:uniqueId val="{00000000-6543-4FD8-9E63-B4F10F263A9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76.09</c:v>
                </c:pt>
                <c:pt idx="1">
                  <c:v>75.87</c:v>
                </c:pt>
                <c:pt idx="2">
                  <c:v>76.27</c:v>
                </c:pt>
                <c:pt idx="3">
                  <c:v>77.56</c:v>
                </c:pt>
                <c:pt idx="4">
                  <c:v>78.510000000000005</c:v>
                </c:pt>
              </c:numCache>
            </c:numRef>
          </c:val>
          <c:smooth val="0"/>
          <c:extLst>
            <c:ext xmlns:c16="http://schemas.microsoft.com/office/drawing/2014/chart" uri="{C3380CC4-5D6E-409C-BE32-E72D297353CC}">
              <c16:uniqueId val="{00000001-6543-4FD8-9E63-B4F10F263A9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F4-4837-9817-1905121642FB}"/>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F4-4837-9817-1905121642FB}"/>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3-4398-B12F-3A7BB3DFE3D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3-4398-B12F-3A7BB3DFE3D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D1-43FC-B32E-90FCAF23EB4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D1-43FC-B32E-90FCAF23EB4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9C-4084-AADC-CEDC6B0F5D5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9C-4084-AADC-CEDC6B0F5D5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982.66</c:v>
                </c:pt>
                <c:pt idx="1">
                  <c:v>926.18</c:v>
                </c:pt>
                <c:pt idx="2">
                  <c:v>876.2</c:v>
                </c:pt>
                <c:pt idx="3">
                  <c:v>840.14</c:v>
                </c:pt>
                <c:pt idx="4">
                  <c:v>790.39</c:v>
                </c:pt>
              </c:numCache>
            </c:numRef>
          </c:val>
          <c:extLst>
            <c:ext xmlns:c16="http://schemas.microsoft.com/office/drawing/2014/chart" uri="{C3380CC4-5D6E-409C-BE32-E72D297353CC}">
              <c16:uniqueId val="{00000000-8951-42F7-BC8D-E36026699F3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1113.76</c:v>
                </c:pt>
                <c:pt idx="1">
                  <c:v>1125.69</c:v>
                </c:pt>
                <c:pt idx="2">
                  <c:v>1134.67</c:v>
                </c:pt>
                <c:pt idx="3">
                  <c:v>1144.79</c:v>
                </c:pt>
                <c:pt idx="4">
                  <c:v>1061.58</c:v>
                </c:pt>
              </c:numCache>
            </c:numRef>
          </c:val>
          <c:smooth val="0"/>
          <c:extLst>
            <c:ext xmlns:c16="http://schemas.microsoft.com/office/drawing/2014/chart" uri="{C3380CC4-5D6E-409C-BE32-E72D297353CC}">
              <c16:uniqueId val="{00000001-8951-42F7-BC8D-E36026699F3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54.25</c:v>
                </c:pt>
                <c:pt idx="1">
                  <c:v>59.48</c:v>
                </c:pt>
                <c:pt idx="2">
                  <c:v>62.7</c:v>
                </c:pt>
                <c:pt idx="3">
                  <c:v>60.48</c:v>
                </c:pt>
                <c:pt idx="4">
                  <c:v>62.44</c:v>
                </c:pt>
              </c:numCache>
            </c:numRef>
          </c:val>
          <c:extLst>
            <c:ext xmlns:c16="http://schemas.microsoft.com/office/drawing/2014/chart" uri="{C3380CC4-5D6E-409C-BE32-E72D297353CC}">
              <c16:uniqueId val="{00000000-7ACB-4273-A1C9-5DA3CD7CA709}"/>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34.25</c:v>
                </c:pt>
                <c:pt idx="1">
                  <c:v>46.48</c:v>
                </c:pt>
                <c:pt idx="2">
                  <c:v>40.6</c:v>
                </c:pt>
                <c:pt idx="3">
                  <c:v>56.04</c:v>
                </c:pt>
                <c:pt idx="4">
                  <c:v>58.52</c:v>
                </c:pt>
              </c:numCache>
            </c:numRef>
          </c:val>
          <c:smooth val="0"/>
          <c:extLst>
            <c:ext xmlns:c16="http://schemas.microsoft.com/office/drawing/2014/chart" uri="{C3380CC4-5D6E-409C-BE32-E72D297353CC}">
              <c16:uniqueId val="{00000001-7ACB-4273-A1C9-5DA3CD7CA709}"/>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273.13</c:v>
                </c:pt>
                <c:pt idx="1">
                  <c:v>255.02</c:v>
                </c:pt>
                <c:pt idx="2">
                  <c:v>244.22</c:v>
                </c:pt>
                <c:pt idx="3">
                  <c:v>252.66</c:v>
                </c:pt>
                <c:pt idx="4">
                  <c:v>246.98</c:v>
                </c:pt>
              </c:numCache>
            </c:numRef>
          </c:val>
          <c:extLst>
            <c:ext xmlns:c16="http://schemas.microsoft.com/office/drawing/2014/chart" uri="{C3380CC4-5D6E-409C-BE32-E72D297353CC}">
              <c16:uniqueId val="{00000000-4E23-4EF7-BB81-2E3B97A0474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501.18</c:v>
                </c:pt>
                <c:pt idx="1">
                  <c:v>376.61</c:v>
                </c:pt>
                <c:pt idx="2">
                  <c:v>440.03</c:v>
                </c:pt>
                <c:pt idx="3">
                  <c:v>304.35000000000002</c:v>
                </c:pt>
                <c:pt idx="4">
                  <c:v>296.3</c:v>
                </c:pt>
              </c:numCache>
            </c:numRef>
          </c:val>
          <c:smooth val="0"/>
          <c:extLst>
            <c:ext xmlns:c16="http://schemas.microsoft.com/office/drawing/2014/chart" uri="{C3380CC4-5D6E-409C-BE32-E72D297353CC}">
              <c16:uniqueId val="{00000001-4E23-4EF7-BB81-2E3B97A0474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G52" zoomScale="78" zoomScaleNormal="78" workbookViewId="0">
      <selection activeCell="BG82" sqref="BG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愛媛県　西条市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110767</v>
      </c>
      <c r="AM8" s="66"/>
      <c r="AN8" s="66"/>
      <c r="AO8" s="66"/>
      <c r="AP8" s="66"/>
      <c r="AQ8" s="66"/>
      <c r="AR8" s="66"/>
      <c r="AS8" s="66"/>
      <c r="AT8" s="65">
        <f>データ!$S$6</f>
        <v>509.98</v>
      </c>
      <c r="AU8" s="65"/>
      <c r="AV8" s="65"/>
      <c r="AW8" s="65"/>
      <c r="AX8" s="65"/>
      <c r="AY8" s="65"/>
      <c r="AZ8" s="65"/>
      <c r="BA8" s="65"/>
      <c r="BB8" s="65">
        <f>データ!$T$6</f>
        <v>217.2</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2">
      <c r="A10" s="2"/>
      <c r="B10" s="65" t="str">
        <f>データ!$N$6</f>
        <v>-</v>
      </c>
      <c r="C10" s="65"/>
      <c r="D10" s="65"/>
      <c r="E10" s="65"/>
      <c r="F10" s="65"/>
      <c r="G10" s="65"/>
      <c r="H10" s="65"/>
      <c r="I10" s="65" t="str">
        <f>データ!$O$6</f>
        <v>該当数値なし</v>
      </c>
      <c r="J10" s="65"/>
      <c r="K10" s="65"/>
      <c r="L10" s="65"/>
      <c r="M10" s="65"/>
      <c r="N10" s="65"/>
      <c r="O10" s="65"/>
      <c r="P10" s="65">
        <f>データ!$P$6</f>
        <v>4.88</v>
      </c>
      <c r="Q10" s="65"/>
      <c r="R10" s="65"/>
      <c r="S10" s="65"/>
      <c r="T10" s="65"/>
      <c r="U10" s="65"/>
      <c r="V10" s="65"/>
      <c r="W10" s="66">
        <f>データ!$Q$6</f>
        <v>2840</v>
      </c>
      <c r="X10" s="66"/>
      <c r="Y10" s="66"/>
      <c r="Z10" s="66"/>
      <c r="AA10" s="66"/>
      <c r="AB10" s="66"/>
      <c r="AC10" s="66"/>
      <c r="AD10" s="2"/>
      <c r="AE10" s="2"/>
      <c r="AF10" s="2"/>
      <c r="AG10" s="2"/>
      <c r="AH10" s="2"/>
      <c r="AI10" s="2"/>
      <c r="AJ10" s="2"/>
      <c r="AK10" s="2"/>
      <c r="AL10" s="66">
        <f>データ!$U$6</f>
        <v>3475</v>
      </c>
      <c r="AM10" s="66"/>
      <c r="AN10" s="66"/>
      <c r="AO10" s="66"/>
      <c r="AP10" s="66"/>
      <c r="AQ10" s="66"/>
      <c r="AR10" s="66"/>
      <c r="AS10" s="66"/>
      <c r="AT10" s="65">
        <f>データ!$V$6</f>
        <v>11.99</v>
      </c>
      <c r="AU10" s="65"/>
      <c r="AV10" s="65"/>
      <c r="AW10" s="65"/>
      <c r="AX10" s="65"/>
      <c r="AY10" s="65"/>
      <c r="AZ10" s="65"/>
      <c r="BA10" s="65"/>
      <c r="BB10" s="65">
        <f>データ!$W$6</f>
        <v>289.82</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123</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【75.76】</v>
      </c>
      <c r="F85" s="26" t="s">
        <v>53</v>
      </c>
      <c r="G85" s="26" t="s">
        <v>53</v>
      </c>
      <c r="H85" s="26" t="str">
        <f>データ!BO6</f>
        <v>【1,141.75】</v>
      </c>
      <c r="I85" s="26" t="str">
        <f>データ!BZ6</f>
        <v>【54.93】</v>
      </c>
      <c r="J85" s="26" t="str">
        <f>データ!CK6</f>
        <v>【292.18】</v>
      </c>
      <c r="K85" s="26" t="str">
        <f>データ!CV6</f>
        <v>【56.91】</v>
      </c>
      <c r="L85" s="26" t="str">
        <f>データ!DG6</f>
        <v>【74.25】</v>
      </c>
      <c r="M85" s="26" t="s">
        <v>54</v>
      </c>
      <c r="N85" s="26" t="s">
        <v>54</v>
      </c>
      <c r="O85" s="26" t="str">
        <f>データ!EN6</f>
        <v>【0.72】</v>
      </c>
    </row>
  </sheetData>
  <sheetProtection algorithmName="SHA-512" hashValue="ybXS9GjCzYAR4BcoGve0AaqpodGj55Xz60rxUPF1j4sq92goInitgm1hsnCL+PfpgAr+4bGPp7y8EJL7jRhQPw==" saltValue="hQlan7szO/s8tjdcB7V6m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2">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2">
      <c r="A6" s="28" t="s">
        <v>107</v>
      </c>
      <c r="B6" s="33">
        <f>B7</f>
        <v>2017</v>
      </c>
      <c r="C6" s="33">
        <f t="shared" ref="C6:W6" si="3">C7</f>
        <v>382060</v>
      </c>
      <c r="D6" s="33">
        <f t="shared" si="3"/>
        <v>47</v>
      </c>
      <c r="E6" s="33">
        <f t="shared" si="3"/>
        <v>1</v>
      </c>
      <c r="F6" s="33">
        <f t="shared" si="3"/>
        <v>0</v>
      </c>
      <c r="G6" s="33">
        <f t="shared" si="3"/>
        <v>0</v>
      </c>
      <c r="H6" s="33" t="str">
        <f t="shared" si="3"/>
        <v>愛媛県　西条市</v>
      </c>
      <c r="I6" s="33" t="str">
        <f t="shared" si="3"/>
        <v>法非適用</v>
      </c>
      <c r="J6" s="33" t="str">
        <f t="shared" si="3"/>
        <v>水道事業</v>
      </c>
      <c r="K6" s="33" t="str">
        <f t="shared" si="3"/>
        <v>簡易水道事業</v>
      </c>
      <c r="L6" s="33" t="str">
        <f t="shared" si="3"/>
        <v>D3</v>
      </c>
      <c r="M6" s="33" t="str">
        <f t="shared" si="3"/>
        <v>非設置</v>
      </c>
      <c r="N6" s="34" t="str">
        <f t="shared" si="3"/>
        <v>-</v>
      </c>
      <c r="O6" s="34" t="str">
        <f t="shared" si="3"/>
        <v>該当数値なし</v>
      </c>
      <c r="P6" s="34">
        <f t="shared" si="3"/>
        <v>4.88</v>
      </c>
      <c r="Q6" s="34">
        <f t="shared" si="3"/>
        <v>2840</v>
      </c>
      <c r="R6" s="34">
        <f t="shared" si="3"/>
        <v>110767</v>
      </c>
      <c r="S6" s="34">
        <f t="shared" si="3"/>
        <v>509.98</v>
      </c>
      <c r="T6" s="34">
        <f t="shared" si="3"/>
        <v>217.2</v>
      </c>
      <c r="U6" s="34">
        <f t="shared" si="3"/>
        <v>3475</v>
      </c>
      <c r="V6" s="34">
        <f t="shared" si="3"/>
        <v>11.99</v>
      </c>
      <c r="W6" s="34">
        <f t="shared" si="3"/>
        <v>289.82</v>
      </c>
      <c r="X6" s="35">
        <f>IF(X7="",NA(),X7)</f>
        <v>56.96</v>
      </c>
      <c r="Y6" s="35">
        <f t="shared" ref="Y6:AG6" si="4">IF(Y7="",NA(),Y7)</f>
        <v>63.37</v>
      </c>
      <c r="Z6" s="35">
        <f t="shared" si="4"/>
        <v>66.05</v>
      </c>
      <c r="AA6" s="35">
        <f t="shared" si="4"/>
        <v>65.62</v>
      </c>
      <c r="AB6" s="35">
        <f t="shared" si="4"/>
        <v>67.55</v>
      </c>
      <c r="AC6" s="35">
        <f t="shared" si="4"/>
        <v>76.09</v>
      </c>
      <c r="AD6" s="35">
        <f t="shared" si="4"/>
        <v>75.87</v>
      </c>
      <c r="AE6" s="35">
        <f t="shared" si="4"/>
        <v>76.27</v>
      </c>
      <c r="AF6" s="35">
        <f t="shared" si="4"/>
        <v>77.56</v>
      </c>
      <c r="AG6" s="35">
        <f t="shared" si="4"/>
        <v>78.510000000000005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982.66</v>
      </c>
      <c r="BF6" s="35">
        <f t="shared" ref="BF6:BN6" si="7">IF(BF7="",NA(),BF7)</f>
        <v>926.18</v>
      </c>
      <c r="BG6" s="35">
        <f t="shared" si="7"/>
        <v>876.2</v>
      </c>
      <c r="BH6" s="35">
        <f t="shared" si="7"/>
        <v>840.14</v>
      </c>
      <c r="BI6" s="35">
        <f t="shared" si="7"/>
        <v>790.39</v>
      </c>
      <c r="BJ6" s="35">
        <f t="shared" si="7"/>
        <v>1113.76</v>
      </c>
      <c r="BK6" s="35">
        <f t="shared" si="7"/>
        <v>1125.69</v>
      </c>
      <c r="BL6" s="35">
        <f t="shared" si="7"/>
        <v>1134.67</v>
      </c>
      <c r="BM6" s="35">
        <f t="shared" si="7"/>
        <v>1144.79</v>
      </c>
      <c r="BN6" s="35">
        <f t="shared" si="7"/>
        <v>1061.58</v>
      </c>
      <c r="BO6" s="34" t="str">
        <f>IF(BO7="","",IF(BO7="-","【-】","【"&amp;SUBSTITUTE(TEXT(BO7,"#,##0.00"),"-","△")&amp;"】"))</f>
        <v>【1,141.75】</v>
      </c>
      <c r="BP6" s="35">
        <f>IF(BP7="",NA(),BP7)</f>
        <v>54.25</v>
      </c>
      <c r="BQ6" s="35">
        <f t="shared" ref="BQ6:BY6" si="8">IF(BQ7="",NA(),BQ7)</f>
        <v>59.48</v>
      </c>
      <c r="BR6" s="35">
        <f t="shared" si="8"/>
        <v>62.7</v>
      </c>
      <c r="BS6" s="35">
        <f t="shared" si="8"/>
        <v>60.48</v>
      </c>
      <c r="BT6" s="35">
        <f t="shared" si="8"/>
        <v>62.44</v>
      </c>
      <c r="BU6" s="35">
        <f t="shared" si="8"/>
        <v>34.25</v>
      </c>
      <c r="BV6" s="35">
        <f t="shared" si="8"/>
        <v>46.48</v>
      </c>
      <c r="BW6" s="35">
        <f t="shared" si="8"/>
        <v>40.6</v>
      </c>
      <c r="BX6" s="35">
        <f t="shared" si="8"/>
        <v>56.04</v>
      </c>
      <c r="BY6" s="35">
        <f t="shared" si="8"/>
        <v>58.52</v>
      </c>
      <c r="BZ6" s="34" t="str">
        <f>IF(BZ7="","",IF(BZ7="-","【-】","【"&amp;SUBSTITUTE(TEXT(BZ7,"#,##0.00"),"-","△")&amp;"】"))</f>
        <v>【54.93】</v>
      </c>
      <c r="CA6" s="35">
        <f>IF(CA7="",NA(),CA7)</f>
        <v>273.13</v>
      </c>
      <c r="CB6" s="35">
        <f t="shared" ref="CB6:CJ6" si="9">IF(CB7="",NA(),CB7)</f>
        <v>255.02</v>
      </c>
      <c r="CC6" s="35">
        <f t="shared" si="9"/>
        <v>244.22</v>
      </c>
      <c r="CD6" s="35">
        <f t="shared" si="9"/>
        <v>252.66</v>
      </c>
      <c r="CE6" s="35">
        <f t="shared" si="9"/>
        <v>246.98</v>
      </c>
      <c r="CF6" s="35">
        <f t="shared" si="9"/>
        <v>501.18</v>
      </c>
      <c r="CG6" s="35">
        <f t="shared" si="9"/>
        <v>376.61</v>
      </c>
      <c r="CH6" s="35">
        <f t="shared" si="9"/>
        <v>440.03</v>
      </c>
      <c r="CI6" s="35">
        <f t="shared" si="9"/>
        <v>304.35000000000002</v>
      </c>
      <c r="CJ6" s="35">
        <f t="shared" si="9"/>
        <v>296.3</v>
      </c>
      <c r="CK6" s="34" t="str">
        <f>IF(CK7="","",IF(CK7="-","【-】","【"&amp;SUBSTITUTE(TEXT(CK7,"#,##0.00"),"-","△")&amp;"】"))</f>
        <v>【292.18】</v>
      </c>
      <c r="CL6" s="35">
        <f>IF(CL7="",NA(),CL7)</f>
        <v>32.909999999999997</v>
      </c>
      <c r="CM6" s="35">
        <f t="shared" ref="CM6:CU6" si="10">IF(CM7="",NA(),CM7)</f>
        <v>32.31</v>
      </c>
      <c r="CN6" s="35">
        <f t="shared" si="10"/>
        <v>32.049999999999997</v>
      </c>
      <c r="CO6" s="35">
        <f t="shared" si="10"/>
        <v>33.270000000000003</v>
      </c>
      <c r="CP6" s="35">
        <f t="shared" si="10"/>
        <v>33.11</v>
      </c>
      <c r="CQ6" s="35">
        <f t="shared" si="10"/>
        <v>57.55</v>
      </c>
      <c r="CR6" s="35">
        <f t="shared" si="10"/>
        <v>57.43</v>
      </c>
      <c r="CS6" s="35">
        <f t="shared" si="10"/>
        <v>57.29</v>
      </c>
      <c r="CT6" s="35">
        <f t="shared" si="10"/>
        <v>55.9</v>
      </c>
      <c r="CU6" s="35">
        <f t="shared" si="10"/>
        <v>57.3</v>
      </c>
      <c r="CV6" s="34" t="str">
        <f>IF(CV7="","",IF(CV7="-","【-】","【"&amp;SUBSTITUTE(TEXT(CV7,"#,##0.00"),"-","△")&amp;"】"))</f>
        <v>【56.91】</v>
      </c>
      <c r="CW6" s="35">
        <f>IF(CW7="",NA(),CW7)</f>
        <v>90.43</v>
      </c>
      <c r="CX6" s="35">
        <f t="shared" ref="CX6:DF6" si="11">IF(CX7="",NA(),CX7)</f>
        <v>91.39</v>
      </c>
      <c r="CY6" s="35">
        <f t="shared" si="11"/>
        <v>90.63</v>
      </c>
      <c r="CZ6" s="35">
        <f t="shared" si="11"/>
        <v>87.42</v>
      </c>
      <c r="DA6" s="35">
        <f t="shared" si="11"/>
        <v>88.52</v>
      </c>
      <c r="DB6" s="35">
        <f t="shared" si="11"/>
        <v>74.14</v>
      </c>
      <c r="DC6" s="35">
        <f t="shared" si="11"/>
        <v>73.83</v>
      </c>
      <c r="DD6" s="35">
        <f t="shared" si="11"/>
        <v>73.69</v>
      </c>
      <c r="DE6" s="35">
        <f t="shared" si="11"/>
        <v>73.28</v>
      </c>
      <c r="DF6" s="35">
        <f t="shared" si="11"/>
        <v>72.42</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5">
        <f>IF(ED7="",NA(),ED7)</f>
        <v>0.23</v>
      </c>
      <c r="EE6" s="35">
        <f t="shared" ref="EE6:EM6" si="14">IF(EE7="",NA(),EE7)</f>
        <v>0.16</v>
      </c>
      <c r="EF6" s="35">
        <f t="shared" si="14"/>
        <v>0.09</v>
      </c>
      <c r="EG6" s="35">
        <f t="shared" si="14"/>
        <v>0.3</v>
      </c>
      <c r="EH6" s="35">
        <f t="shared" si="14"/>
        <v>0.37</v>
      </c>
      <c r="EI6" s="35">
        <f t="shared" si="14"/>
        <v>0.8</v>
      </c>
      <c r="EJ6" s="35">
        <f t="shared" si="14"/>
        <v>0.69</v>
      </c>
      <c r="EK6" s="35">
        <f t="shared" si="14"/>
        <v>0.65</v>
      </c>
      <c r="EL6" s="35">
        <f t="shared" si="14"/>
        <v>0.53</v>
      </c>
      <c r="EM6" s="35">
        <f t="shared" si="14"/>
        <v>0.72</v>
      </c>
      <c r="EN6" s="34" t="str">
        <f>IF(EN7="","",IF(EN7="-","【-】","【"&amp;SUBSTITUTE(TEXT(EN7,"#,##0.00"),"-","△")&amp;"】"))</f>
        <v>【0.72】</v>
      </c>
    </row>
    <row r="7" spans="1:144" s="36" customFormat="1" x14ac:dyDescent="0.2">
      <c r="A7" s="28"/>
      <c r="B7" s="37">
        <v>2017</v>
      </c>
      <c r="C7" s="37">
        <v>382060</v>
      </c>
      <c r="D7" s="37">
        <v>47</v>
      </c>
      <c r="E7" s="37">
        <v>1</v>
      </c>
      <c r="F7" s="37">
        <v>0</v>
      </c>
      <c r="G7" s="37">
        <v>0</v>
      </c>
      <c r="H7" s="37" t="s">
        <v>108</v>
      </c>
      <c r="I7" s="37" t="s">
        <v>109</v>
      </c>
      <c r="J7" s="37" t="s">
        <v>110</v>
      </c>
      <c r="K7" s="37" t="s">
        <v>111</v>
      </c>
      <c r="L7" s="37" t="s">
        <v>112</v>
      </c>
      <c r="M7" s="37" t="s">
        <v>113</v>
      </c>
      <c r="N7" s="38" t="s">
        <v>114</v>
      </c>
      <c r="O7" s="38" t="s">
        <v>115</v>
      </c>
      <c r="P7" s="38">
        <v>4.88</v>
      </c>
      <c r="Q7" s="38">
        <v>2840</v>
      </c>
      <c r="R7" s="38">
        <v>110767</v>
      </c>
      <c r="S7" s="38">
        <v>509.98</v>
      </c>
      <c r="T7" s="38">
        <v>217.2</v>
      </c>
      <c r="U7" s="38">
        <v>3475</v>
      </c>
      <c r="V7" s="38">
        <v>11.99</v>
      </c>
      <c r="W7" s="38">
        <v>289.82</v>
      </c>
      <c r="X7" s="38">
        <v>56.96</v>
      </c>
      <c r="Y7" s="38">
        <v>63.37</v>
      </c>
      <c r="Z7" s="38">
        <v>66.05</v>
      </c>
      <c r="AA7" s="38">
        <v>65.62</v>
      </c>
      <c r="AB7" s="38">
        <v>67.55</v>
      </c>
      <c r="AC7" s="38">
        <v>76.09</v>
      </c>
      <c r="AD7" s="38">
        <v>75.87</v>
      </c>
      <c r="AE7" s="38">
        <v>76.27</v>
      </c>
      <c r="AF7" s="38">
        <v>77.56</v>
      </c>
      <c r="AG7" s="38">
        <v>78.510000000000005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982.66</v>
      </c>
      <c r="BF7" s="38">
        <v>926.18</v>
      </c>
      <c r="BG7" s="38">
        <v>876.2</v>
      </c>
      <c r="BH7" s="38">
        <v>840.14</v>
      </c>
      <c r="BI7" s="38">
        <v>790.39</v>
      </c>
      <c r="BJ7" s="38">
        <v>1113.76</v>
      </c>
      <c r="BK7" s="38">
        <v>1125.69</v>
      </c>
      <c r="BL7" s="38">
        <v>1134.67</v>
      </c>
      <c r="BM7" s="38">
        <v>1144.79</v>
      </c>
      <c r="BN7" s="38">
        <v>1061.58</v>
      </c>
      <c r="BO7" s="38">
        <v>1141.75</v>
      </c>
      <c r="BP7" s="38">
        <v>54.25</v>
      </c>
      <c r="BQ7" s="38">
        <v>59.48</v>
      </c>
      <c r="BR7" s="38">
        <v>62.7</v>
      </c>
      <c r="BS7" s="38">
        <v>60.48</v>
      </c>
      <c r="BT7" s="38">
        <v>62.44</v>
      </c>
      <c r="BU7" s="38">
        <v>34.25</v>
      </c>
      <c r="BV7" s="38">
        <v>46.48</v>
      </c>
      <c r="BW7" s="38">
        <v>40.6</v>
      </c>
      <c r="BX7" s="38">
        <v>56.04</v>
      </c>
      <c r="BY7" s="38">
        <v>58.52</v>
      </c>
      <c r="BZ7" s="38">
        <v>54.93</v>
      </c>
      <c r="CA7" s="38">
        <v>273.13</v>
      </c>
      <c r="CB7" s="38">
        <v>255.02</v>
      </c>
      <c r="CC7" s="38">
        <v>244.22</v>
      </c>
      <c r="CD7" s="38">
        <v>252.66</v>
      </c>
      <c r="CE7" s="38">
        <v>246.98</v>
      </c>
      <c r="CF7" s="38">
        <v>501.18</v>
      </c>
      <c r="CG7" s="38">
        <v>376.61</v>
      </c>
      <c r="CH7" s="38">
        <v>440.03</v>
      </c>
      <c r="CI7" s="38">
        <v>304.35000000000002</v>
      </c>
      <c r="CJ7" s="38">
        <v>296.3</v>
      </c>
      <c r="CK7" s="38">
        <v>292.18</v>
      </c>
      <c r="CL7" s="38">
        <v>32.909999999999997</v>
      </c>
      <c r="CM7" s="38">
        <v>32.31</v>
      </c>
      <c r="CN7" s="38">
        <v>32.049999999999997</v>
      </c>
      <c r="CO7" s="38">
        <v>33.270000000000003</v>
      </c>
      <c r="CP7" s="38">
        <v>33.11</v>
      </c>
      <c r="CQ7" s="38">
        <v>57.55</v>
      </c>
      <c r="CR7" s="38">
        <v>57.43</v>
      </c>
      <c r="CS7" s="38">
        <v>57.29</v>
      </c>
      <c r="CT7" s="38">
        <v>55.9</v>
      </c>
      <c r="CU7" s="38">
        <v>57.3</v>
      </c>
      <c r="CV7" s="38">
        <v>56.91</v>
      </c>
      <c r="CW7" s="38">
        <v>90.43</v>
      </c>
      <c r="CX7" s="38">
        <v>91.39</v>
      </c>
      <c r="CY7" s="38">
        <v>90.63</v>
      </c>
      <c r="CZ7" s="38">
        <v>87.42</v>
      </c>
      <c r="DA7" s="38">
        <v>88.52</v>
      </c>
      <c r="DB7" s="38">
        <v>74.14</v>
      </c>
      <c r="DC7" s="38">
        <v>73.83</v>
      </c>
      <c r="DD7" s="38">
        <v>73.69</v>
      </c>
      <c r="DE7" s="38">
        <v>73.28</v>
      </c>
      <c r="DF7" s="38">
        <v>72.42</v>
      </c>
      <c r="DG7" s="38">
        <v>74.25</v>
      </c>
      <c r="DH7" s="38"/>
      <c r="DI7" s="38"/>
      <c r="DJ7" s="38"/>
      <c r="DK7" s="38"/>
      <c r="DL7" s="38"/>
      <c r="DM7" s="38"/>
      <c r="DN7" s="38"/>
      <c r="DO7" s="38"/>
      <c r="DP7" s="38"/>
      <c r="DQ7" s="38"/>
      <c r="DR7" s="38"/>
      <c r="DS7" s="38"/>
      <c r="DT7" s="38"/>
      <c r="DU7" s="38"/>
      <c r="DV7" s="38"/>
      <c r="DW7" s="38"/>
      <c r="DX7" s="38"/>
      <c r="DY7" s="38"/>
      <c r="DZ7" s="38"/>
      <c r="EA7" s="38"/>
      <c r="EB7" s="38"/>
      <c r="EC7" s="38"/>
      <c r="ED7" s="38">
        <v>0.23</v>
      </c>
      <c r="EE7" s="38">
        <v>0.16</v>
      </c>
      <c r="EF7" s="38">
        <v>0.09</v>
      </c>
      <c r="EG7" s="38">
        <v>0.3</v>
      </c>
      <c r="EH7" s="38">
        <v>0.37</v>
      </c>
      <c r="EI7" s="38">
        <v>0.8</v>
      </c>
      <c r="EJ7" s="38">
        <v>0.69</v>
      </c>
      <c r="EK7" s="38">
        <v>0.65</v>
      </c>
      <c r="EL7" s="38">
        <v>0.53</v>
      </c>
      <c r="EM7" s="38">
        <v>0.72</v>
      </c>
      <c r="EN7" s="38">
        <v>0.72</v>
      </c>
    </row>
    <row r="8" spans="1:144" x14ac:dyDescent="0.2">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2">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