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H29決算（H30実施）\02 その他照会・通知\31.2.8〆（照会）公営企業に係る経営比較分析表（平\05_県へ回答\駐車場（回答分）\"/>
    </mc:Choice>
  </mc:AlternateContent>
  <workbookProtection workbookAlgorithmName="SHA-512" workbookHashValue="0AV/Lx6q5hp9uRIDojV0oSG6pDuR0HLTwkuBhFe2MBKkAYZRnwpN85t9686FeV4uONWjbIKCSgU2O/K2P7dgXA==" workbookSaltValue="eYtnmyStjg/coV1eVcZkF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MA51" i="4"/>
  <c r="IT76" i="4"/>
  <c r="CS51" i="4"/>
  <c r="HJ30" i="4"/>
  <c r="BZ76" i="4"/>
  <c r="C11" i="5"/>
  <c r="D11" i="5"/>
  <c r="E11" i="5"/>
  <c r="B11" i="5"/>
  <c r="BK76" i="4" l="1"/>
  <c r="LH51" i="4"/>
  <c r="BZ51" i="4"/>
  <c r="LT76" i="4"/>
  <c r="GQ51" i="4"/>
  <c r="LH30" i="4"/>
  <c r="IE76" i="4"/>
  <c r="GQ30" i="4"/>
  <c r="BZ30" i="4"/>
  <c r="BG30" i="4"/>
  <c r="LE76" i="4"/>
  <c r="FX51" i="4"/>
  <c r="HP76" i="4"/>
  <c r="BG51" i="4"/>
  <c r="AV76" i="4"/>
  <c r="KO51" i="4"/>
  <c r="KO30" i="4"/>
  <c r="FX30" i="4"/>
  <c r="HA76" i="4"/>
  <c r="AN51" i="4"/>
  <c r="FE30" i="4"/>
  <c r="AG76" i="4"/>
  <c r="JV51" i="4"/>
  <c r="KP76" i="4"/>
  <c r="AN30" i="4"/>
  <c r="FE51" i="4"/>
  <c r="JV30" i="4"/>
  <c r="KA76" i="4"/>
  <c r="EL51" i="4"/>
  <c r="JC30" i="4"/>
  <c r="U30" i="4"/>
  <c r="R76" i="4"/>
  <c r="GL76" i="4"/>
  <c r="U51" i="4"/>
  <c r="EL30" i="4"/>
  <c r="JC51" i="4"/>
</calcChain>
</file>

<file path=xl/sharedStrings.xml><?xml version="1.0" encoding="utf-8"?>
<sst xmlns="http://schemas.openxmlformats.org/spreadsheetml/2006/main" count="295" uniqueCount="143">
  <si>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</si>
  <si>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</si>
  <si>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</si>
  <si>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</si>
  <si>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</si>
  <si>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</si>
  <si>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</si>
  <si>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</si>
  <si>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</si>
  <si>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</si>
  <si>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</si>
  <si>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</si>
  <si>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</si>
  <si>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</si>
  <si>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</si>
  <si>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</si>
  <si>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</si>
  <si>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</si>
  <si>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</si>
  <si>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</si>
  <si>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</si>
  <si>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</si>
  <si>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</si>
  <si>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</si>
  <si>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</si>
  <si>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</si>
  <si>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</si>
  <si>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</si>
  <si>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</si>
  <si>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</si>
  <si>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</si>
  <si>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</si>
  <si>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</si>
  <si>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</si>
  <si>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</si>
  <si>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</si>
  <si>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</si>
  <si>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</si>
  <si>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</si>
  <si>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</si>
  <si>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</si>
  <si>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</si>
  <si>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</si>
  <si>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</si>
  <si>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</si>
  <si>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</si>
  <si>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</si>
  <si>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</si>
  <si>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</si>
  <si>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</si>
  <si>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</si>
  <si>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</si>
  <si>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</si>
  <si>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</si>
  <si>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</si>
  <si>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</si>
  <si>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</si>
  <si>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</si>
  <si>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</si>
  <si>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</si>
  <si>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</si>
  <si>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</si>
  <si>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</si>
  <si>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</si>
  <si>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</si>
  <si>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</si>
  <si>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</si>
  <si>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</si>
  <si>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</si>
  <si>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</si>
  <si>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</si>
  <si>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</si>
  <si>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</si>
  <si>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</si>
  <si>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</si>
  <si>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</si>
  <si>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</si>
  <si>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</si>
  <si>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</si>
  <si>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</si>
  <si>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</si>
  <si>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</si>
  <si>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</si>
  <si>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</si>
  <si>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</si>
  <si>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</si>
  <si>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</si>
  <si>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</si>
  <si>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</si>
  <si>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</si>
  <si>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</si>
  <si>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</si>
  <si>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</si>
  <si>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</si>
  <si>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</si>
  <si>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</si>
  <si>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</si>
  <si>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</si>
  <si>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</si>
  <si>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</si>
  <si>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</si>
  <si>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</si>
  <si>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</si>
  <si>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</si>
  <si>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</si>
  <si>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</si>
  <si>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</si>
  <si>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</si>
  <si>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</si>
  <si>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</si>
  <si>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</si>
  <si>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</si>
  <si>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</si>
  <si>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</si>
  <si>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当該値(N)</t>
    <phoneticPr fontId="5"/>
  </si>
  <si>
    <t>当該値(N-2)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</si>
  <si>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</si>
  <si>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</si>
  <si>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</si>
  <si>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</si>
  <si>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</si>
  <si>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</si>
  <si>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</si>
  <si>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高架下駐車場（美沢）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</si>
  <si>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</si>
  <si>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</si>
  <si>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</si>
  <si>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</si>
  <si>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</si>
  <si>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</si>
  <si>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</si>
  <si>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</si>
  <si>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</si>
  <si>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</si>
  <si>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</si>
  <si>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</si>
  <si>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</si>
  <si>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</si>
  <si>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</si>
  <si>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rPh sb="30" eb="32">
      <t>コクドウ</t>
    </rPh>
    <rPh sb="32" eb="35">
      <t>コウカシタ</t>
    </rPh>
    <rPh sb="36" eb="38">
      <t>リヨウ</t>
    </rPh>
    <rPh sb="40" eb="42">
      <t>ヘイメン</t>
    </rPh>
    <rPh sb="42" eb="45">
      <t>チュウシャジョウ</t>
    </rPh>
    <rPh sb="49" eb="51">
      <t>コンゴ</t>
    </rPh>
    <rPh sb="51" eb="53">
      <t>オオハバ</t>
    </rPh>
    <rPh sb="54" eb="56">
      <t>セツビ</t>
    </rPh>
    <rPh sb="56" eb="58">
      <t>トウシ</t>
    </rPh>
    <rPh sb="59" eb="61">
      <t>ミコ</t>
    </rPh>
    <rPh sb="68" eb="71">
      <t>ケイゾクテキ</t>
    </rPh>
    <rPh sb="72" eb="74">
      <t>イジ</t>
    </rPh>
    <rPh sb="74" eb="76">
      <t>カンリ</t>
    </rPh>
    <rPh sb="77" eb="78">
      <t>オコナ</t>
    </rPh>
    <phoneticPr fontId="15"/>
  </si>
  <si>
    <t>　国道高架の耐震補強工事に伴い、1年間(平成29年4月1日～平成30年3月31日)営業を休止したため、営業再開後に利用者減少が見込まれる。
　また、今後も耐震補強工事が予定されていることから、継続的な利用者確保が課題である。</t>
    <rPh sb="41" eb="43">
      <t>エイギョウ</t>
    </rPh>
    <rPh sb="74" eb="76">
      <t>コンゴ</t>
    </rPh>
    <rPh sb="77" eb="79">
      <t>タイシン</t>
    </rPh>
    <rPh sb="79" eb="81">
      <t>ホキョウ</t>
    </rPh>
    <rPh sb="81" eb="83">
      <t>コウジ</t>
    </rPh>
    <rPh sb="84" eb="86">
      <t>ヨテイ</t>
    </rPh>
    <rPh sb="96" eb="99">
      <t>ケイゾクテキ</t>
    </rPh>
    <rPh sb="100" eb="103">
      <t>リヨウシャ</t>
    </rPh>
    <rPh sb="103" eb="105">
      <t>カクホ</t>
    </rPh>
    <rPh sb="106" eb="108">
      <t>カダイ</t>
    </rPh>
    <phoneticPr fontId="15"/>
  </si>
  <si>
    <t>　当駐車場は定期のみの駐車場であり、稼働率は算定していない。国道高架の耐震補強工事に伴い、1年間(平成29年4月1日～平成30年3月31日)営業を休止したため、営業再開後に利用者減少が見込まれる。今後は指定管理者と協力しながら、利用率の向上に努めていく必要がある。</t>
    <rPh sb="30" eb="32">
      <t>コクドウ</t>
    </rPh>
    <rPh sb="32" eb="34">
      <t>コウカ</t>
    </rPh>
    <rPh sb="35" eb="37">
      <t>タイシン</t>
    </rPh>
    <rPh sb="37" eb="39">
      <t>ホキョウ</t>
    </rPh>
    <rPh sb="39" eb="41">
      <t>コウジ</t>
    </rPh>
    <rPh sb="42" eb="43">
      <t>トモナ</t>
    </rPh>
    <rPh sb="46" eb="47">
      <t>ネン</t>
    </rPh>
    <rPh sb="47" eb="48">
      <t>カン</t>
    </rPh>
    <rPh sb="70" eb="72">
      <t>エイギョウ</t>
    </rPh>
    <rPh sb="73" eb="75">
      <t>キュウシ</t>
    </rPh>
    <rPh sb="80" eb="82">
      <t>エイギョウ</t>
    </rPh>
    <rPh sb="82" eb="84">
      <t>サイカイ</t>
    </rPh>
    <rPh sb="84" eb="85">
      <t>ゴ</t>
    </rPh>
    <rPh sb="86" eb="89">
      <t>リヨウシャ</t>
    </rPh>
    <rPh sb="89" eb="91">
      <t>ゲンショウ</t>
    </rPh>
    <rPh sb="92" eb="94">
      <t>ミコ</t>
    </rPh>
    <rPh sb="98" eb="100">
      <t>コンゴ</t>
    </rPh>
    <rPh sb="101" eb="103">
      <t>シテイ</t>
    </rPh>
    <rPh sb="103" eb="106">
      <t>カンリシャ</t>
    </rPh>
    <rPh sb="107" eb="109">
      <t>キョウリョク</t>
    </rPh>
    <rPh sb="114" eb="117">
      <t>リヨウリツ</t>
    </rPh>
    <rPh sb="118" eb="120">
      <t>コウジョウ</t>
    </rPh>
    <rPh sb="121" eb="122">
      <t>ツト</t>
    </rPh>
    <rPh sb="126" eb="128">
      <t>ヒツヨウ</t>
    </rPh>
    <phoneticPr fontId="15"/>
  </si>
  <si>
    <r>
      <t>　平成27年度から、指定管理者による利用料金制の導入により、収支が改善した。</t>
    </r>
    <r>
      <rPr>
        <sz val="11"/>
        <rFont val="ＭＳ ゴシック"/>
        <family val="3"/>
        <charset val="128"/>
      </rPr>
      <t>（平成29年度については、指定管理者の決算を合わせたため、収益等の状況が下がったように見えている。）
　今後も、指定管理者と協</t>
    </r>
    <r>
      <rPr>
        <sz val="11"/>
        <color theme="1"/>
        <rFont val="ＭＳ ゴシック"/>
        <family val="3"/>
        <charset val="128"/>
      </rPr>
      <t>力し、収益性を向上するための検討をしていく。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</si>
</sst>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1016.6</c:v>
                </c:pt>
                <c:pt idx="1">
                  <c:v>813.1</c:v>
                </c:pt>
                <c:pt idx="2">
                  <c:v>2630.6</c:v>
                </c:pt>
                <c:pt idx="3">
                  <c:v>1617.5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A0-4AF5-B888-9B1122E3D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796328"/>
        <c:axId val="298563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335.9</c:v>
                </c:pt>
                <c:pt idx="1">
                  <c:v>277.8</c:v>
                </c:pt>
                <c:pt idx="2">
                  <c:v>443.6</c:v>
                </c:pt>
                <c:pt idx="3">
                  <c:v>355.6</c:v>
                </c:pt>
                <c:pt idx="4">
                  <c:v>358.6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A0-4AF5-B888-9B1122E3D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796328"/>
        <c:axId val="298563384"/>
      </c:lineChart>
      <c:dateAx>
        <c:axId val="298796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8563384"/>
        <c:crosses val="autoZero"/>
        <c:auto val="1"/>
        <c:lblOffset val="100"/>
        <c:baseTimeUnit val="years"/>
      </c:dateAx>
      <c:valAx>
        <c:axId val="298563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8796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0-4F07-B43E-066953386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564168"/>
        <c:axId val="29856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45.6</c:v>
                </c:pt>
                <c:pt idx="2">
                  <c:v>85.4</c:v>
                </c:pt>
                <c:pt idx="3">
                  <c:v>69.900000000000006</c:v>
                </c:pt>
                <c:pt idx="4">
                  <c:v>59.6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F0-4F07-B43E-066953386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564168"/>
        <c:axId val="298562992"/>
      </c:lineChart>
      <c:dateAx>
        <c:axId val="298564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8562992"/>
        <c:crosses val="autoZero"/>
        <c:auto val="1"/>
        <c:lblOffset val="100"/>
        <c:baseTimeUnit val="years"/>
      </c:dateAx>
      <c:valAx>
        <c:axId val="298562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8564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CA-484B-9431-BDA43EAFC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560640"/>
        <c:axId val="298561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CA-484B-9431-BDA43EAFC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560640"/>
        <c:axId val="298561032"/>
      </c:lineChart>
      <c:dateAx>
        <c:axId val="29856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8561032"/>
        <c:crosses val="autoZero"/>
        <c:auto val="1"/>
        <c:lblOffset val="100"/>
        <c:baseTimeUnit val="years"/>
      </c:dateAx>
      <c:valAx>
        <c:axId val="298561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856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E9-4B4E-A7F1-DDD96FE0D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987624"/>
        <c:axId val="299989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E9-4B4E-A7F1-DDD96FE0D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987624"/>
        <c:axId val="299989192"/>
      </c:lineChart>
      <c:dateAx>
        <c:axId val="299987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989192"/>
        <c:crosses val="autoZero"/>
        <c:auto val="1"/>
        <c:lblOffset val="100"/>
        <c:baseTimeUnit val="years"/>
      </c:dateAx>
      <c:valAx>
        <c:axId val="299989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987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7A-4F4C-8E93-164219D61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988016"/>
        <c:axId val="299988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7A-4F4C-8E93-164219D61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988016"/>
        <c:axId val="299988408"/>
      </c:lineChart>
      <c:dateAx>
        <c:axId val="299988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988408"/>
        <c:crosses val="autoZero"/>
        <c:auto val="1"/>
        <c:lblOffset val="100"/>
        <c:baseTimeUnit val="years"/>
      </c:dateAx>
      <c:valAx>
        <c:axId val="299988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988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56-4EC8-9919-AB5B74029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984488"/>
        <c:axId val="299987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54</c:v>
                </c:pt>
                <c:pt idx="4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56-4EC8-9919-AB5B74029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984488"/>
        <c:axId val="299987232"/>
      </c:lineChart>
      <c:dateAx>
        <c:axId val="299984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987232"/>
        <c:crosses val="autoZero"/>
        <c:auto val="1"/>
        <c:lblOffset val="100"/>
        <c:baseTimeUnit val="years"/>
      </c:dateAx>
      <c:valAx>
        <c:axId val="299987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99984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6B-40DF-9B97-C0F1557AC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986448"/>
        <c:axId val="29998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154.1</c:v>
                </c:pt>
                <c:pt idx="3">
                  <c:v>151.6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6B-40DF-9B97-C0F1557AC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986448"/>
        <c:axId val="299984096"/>
      </c:lineChart>
      <c:dateAx>
        <c:axId val="299986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984096"/>
        <c:crosses val="autoZero"/>
        <c:auto val="1"/>
        <c:lblOffset val="100"/>
        <c:baseTimeUnit val="years"/>
      </c:dateAx>
      <c:valAx>
        <c:axId val="299984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986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90.2</c:v>
                </c:pt>
                <c:pt idx="1">
                  <c:v>87.7</c:v>
                </c:pt>
                <c:pt idx="2">
                  <c:v>96.2</c:v>
                </c:pt>
                <c:pt idx="3">
                  <c:v>93.8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7A-4961-9D87-9A7CCF77E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989584"/>
        <c:axId val="299982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32.1</c:v>
                </c:pt>
                <c:pt idx="1">
                  <c:v>32.299999999999997</c:v>
                </c:pt>
                <c:pt idx="2">
                  <c:v>33.4</c:v>
                </c:pt>
                <c:pt idx="3">
                  <c:v>32.299999999999997</c:v>
                </c:pt>
                <c:pt idx="4">
                  <c:v>22.3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7A-4961-9D87-9A7CCF77E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989584"/>
        <c:axId val="299982136"/>
      </c:lineChart>
      <c:dateAx>
        <c:axId val="299989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982136"/>
        <c:crosses val="autoZero"/>
        <c:auto val="1"/>
        <c:lblOffset val="100"/>
        <c:baseTimeUnit val="years"/>
      </c:dateAx>
      <c:valAx>
        <c:axId val="299982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989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1604</c:v>
                </c:pt>
                <c:pt idx="1">
                  <c:v>1469</c:v>
                </c:pt>
                <c:pt idx="2">
                  <c:v>911</c:v>
                </c:pt>
                <c:pt idx="3">
                  <c:v>956</c:v>
                </c:pt>
                <c:pt idx="4">
                  <c:v>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3A-4B24-BA5B-4AAE0422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982920"/>
        <c:axId val="29998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7652</c:v>
                </c:pt>
                <c:pt idx="1">
                  <c:v>7497</c:v>
                </c:pt>
                <c:pt idx="2">
                  <c:v>9663</c:v>
                </c:pt>
                <c:pt idx="3">
                  <c:v>9019</c:v>
                </c:pt>
                <c:pt idx="4">
                  <c:v>8406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3A-4B24-BA5B-4AAE0422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982920"/>
        <c:axId val="299984880"/>
      </c:lineChart>
      <c:dateAx>
        <c:axId val="299982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984880"/>
        <c:crosses val="autoZero"/>
        <c:auto val="1"/>
        <c:lblOffset val="100"/>
        <c:baseTimeUnit val="years"/>
      </c:dateAx>
      <c:valAx>
        <c:axId val="29998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999829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D1" zoomScale="70" zoomScaleNormal="70" zoomScaleSheetLayoutView="70" workbookViewId="0">
      <selection activeCell="NC28" sqref="NC28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高架下駐車場（美沢）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632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130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23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9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 t="str">
        <f>データ!W7</f>
        <v>-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142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1016.6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813.1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2630.6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1617.5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0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335.9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443.6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355.6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358.6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2.7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2.2999999999999998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147.5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149.5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154.1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151.6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151.19999999999999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139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141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 t="str">
        <f>データ!AU7</f>
        <v>-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 t="str">
        <f>データ!AV7</f>
        <v>-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 t="str">
        <f>データ!AW7</f>
        <v>-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 t="str">
        <f>データ!AX7</f>
        <v>-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 t="str">
        <f>データ!AY7</f>
        <v>-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90.2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87.7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96.2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93.8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0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1604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1469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911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956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-7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49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48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48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54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33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32.1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33.4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32.299999999999997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22.3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7652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7497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9663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9019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8406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140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 t="str">
        <f>データ!CM7</f>
        <v>-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 t="str">
        <f>データ!CN7</f>
        <v>-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56.7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45.6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85.4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69.900000000000006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59.6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p+As6Mtz9BDHt4OiJKqw8UMDJE3SaY8GshYLOlGAajEJpn/DnYLa4+lU4PgkBCGD5N86LRiABFR9Y9BOYv6yJQ==" saltValue="ryiG+Iz8eciZORIJu6IxsA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109</v>
      </c>
      <c r="AK5" s="59" t="s">
        <v>110</v>
      </c>
      <c r="AL5" s="59" t="s">
        <v>111</v>
      </c>
      <c r="AM5" s="59" t="s">
        <v>112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113</v>
      </c>
      <c r="AV5" s="59" t="s">
        <v>110</v>
      </c>
      <c r="AW5" s="59" t="s">
        <v>111</v>
      </c>
      <c r="AX5" s="59" t="s">
        <v>101</v>
      </c>
      <c r="AY5" s="59" t="s">
        <v>114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99</v>
      </c>
      <c r="BH5" s="59" t="s">
        <v>115</v>
      </c>
      <c r="BI5" s="59" t="s">
        <v>101</v>
      </c>
      <c r="BJ5" s="59" t="s">
        <v>114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113</v>
      </c>
      <c r="BR5" s="59" t="s">
        <v>99</v>
      </c>
      <c r="BS5" s="59" t="s">
        <v>100</v>
      </c>
      <c r="BT5" s="59" t="s">
        <v>101</v>
      </c>
      <c r="BU5" s="59" t="s">
        <v>116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113</v>
      </c>
      <c r="CC5" s="59" t="s">
        <v>99</v>
      </c>
      <c r="CD5" s="59" t="s">
        <v>100</v>
      </c>
      <c r="CE5" s="59" t="s">
        <v>117</v>
      </c>
      <c r="CF5" s="59" t="s">
        <v>116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109</v>
      </c>
      <c r="CP5" s="59" t="s">
        <v>110</v>
      </c>
      <c r="CQ5" s="59" t="s">
        <v>115</v>
      </c>
      <c r="CR5" s="59" t="s">
        <v>101</v>
      </c>
      <c r="CS5" s="59" t="s">
        <v>116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110</v>
      </c>
      <c r="DB5" s="59" t="s">
        <v>111</v>
      </c>
      <c r="DC5" s="59" t="s">
        <v>117</v>
      </c>
      <c r="DD5" s="59" t="s">
        <v>114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109</v>
      </c>
      <c r="DL5" s="59" t="s">
        <v>99</v>
      </c>
      <c r="DM5" s="59" t="s">
        <v>115</v>
      </c>
      <c r="DN5" s="59" t="s">
        <v>112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118</v>
      </c>
      <c r="B6" s="60">
        <f>B8</f>
        <v>2017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10</v>
      </c>
      <c r="H6" s="60" t="str">
        <f>SUBSTITUTE(H8,"　","")</f>
        <v>愛媛県松山市</v>
      </c>
      <c r="I6" s="60" t="str">
        <f t="shared" si="1"/>
        <v>高架下駐車場（美沢）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23</v>
      </c>
      <c r="S6" s="62" t="str">
        <f t="shared" si="1"/>
        <v>無</v>
      </c>
      <c r="T6" s="62" t="str">
        <f t="shared" si="1"/>
        <v>無</v>
      </c>
      <c r="U6" s="63">
        <f t="shared" si="1"/>
        <v>632</v>
      </c>
      <c r="V6" s="63">
        <f t="shared" si="1"/>
        <v>9</v>
      </c>
      <c r="W6" s="63" t="str">
        <f t="shared" si="1"/>
        <v>-</v>
      </c>
      <c r="X6" s="62" t="str">
        <f t="shared" si="1"/>
        <v>利用料金制</v>
      </c>
      <c r="Y6" s="64">
        <f>IF(Y8="-",NA(),Y8)</f>
        <v>1016.6</v>
      </c>
      <c r="Z6" s="64">
        <f t="shared" ref="Z6:AH6" si="2">IF(Z8="-",NA(),Z8)</f>
        <v>813.1</v>
      </c>
      <c r="AA6" s="64">
        <f t="shared" si="2"/>
        <v>2630.6</v>
      </c>
      <c r="AB6" s="64">
        <f t="shared" si="2"/>
        <v>1617.5</v>
      </c>
      <c r="AC6" s="64">
        <f t="shared" si="2"/>
        <v>0</v>
      </c>
      <c r="AD6" s="64">
        <f t="shared" si="2"/>
        <v>335.9</v>
      </c>
      <c r="AE6" s="64">
        <f t="shared" si="2"/>
        <v>277.8</v>
      </c>
      <c r="AF6" s="64">
        <f t="shared" si="2"/>
        <v>443.6</v>
      </c>
      <c r="AG6" s="64">
        <f t="shared" si="2"/>
        <v>355.6</v>
      </c>
      <c r="AH6" s="64">
        <f t="shared" si="2"/>
        <v>358.6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2.8</v>
      </c>
      <c r="AP6" s="64">
        <f t="shared" si="3"/>
        <v>2.1</v>
      </c>
      <c r="AQ6" s="64">
        <f t="shared" si="3"/>
        <v>2.2999999999999998</v>
      </c>
      <c r="AR6" s="64">
        <f t="shared" si="3"/>
        <v>2.7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【5.6】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 t="e">
        <f t="shared" si="4"/>
        <v>#N/A</v>
      </c>
      <c r="AZ6" s="65">
        <f t="shared" si="4"/>
        <v>49</v>
      </c>
      <c r="BA6" s="65">
        <f t="shared" si="4"/>
        <v>48</v>
      </c>
      <c r="BB6" s="65">
        <f t="shared" si="4"/>
        <v>48</v>
      </c>
      <c r="BC6" s="65">
        <f t="shared" si="4"/>
        <v>54</v>
      </c>
      <c r="BD6" s="65">
        <f t="shared" si="4"/>
        <v>33</v>
      </c>
      <c r="BE6" s="63" t="str">
        <f>IF(BE8="-","",IF(BE8="-","【-】","【"&amp;SUBSTITUTE(TEXT(BE8,"#,##0"),"-","△")&amp;"】"))</f>
        <v>【37】</v>
      </c>
      <c r="BF6" s="64">
        <f>IF(BF8="-",NA(),BF8)</f>
        <v>90.2</v>
      </c>
      <c r="BG6" s="64">
        <f t="shared" ref="BG6:BO6" si="5">IF(BG8="-",NA(),BG8)</f>
        <v>87.7</v>
      </c>
      <c r="BH6" s="64">
        <f t="shared" si="5"/>
        <v>96.2</v>
      </c>
      <c r="BI6" s="64">
        <f t="shared" si="5"/>
        <v>93.8</v>
      </c>
      <c r="BJ6" s="64">
        <f t="shared" si="5"/>
        <v>0</v>
      </c>
      <c r="BK6" s="64">
        <f t="shared" si="5"/>
        <v>32.1</v>
      </c>
      <c r="BL6" s="64">
        <f t="shared" si="5"/>
        <v>32.299999999999997</v>
      </c>
      <c r="BM6" s="64">
        <f t="shared" si="5"/>
        <v>33.4</v>
      </c>
      <c r="BN6" s="64">
        <f t="shared" si="5"/>
        <v>32.299999999999997</v>
      </c>
      <c r="BO6" s="64">
        <f t="shared" si="5"/>
        <v>22.3</v>
      </c>
      <c r="BP6" s="61" t="str">
        <f>IF(BP8="-","",IF(BP8="-","【-】","【"&amp;SUBSTITUTE(TEXT(BP8,"#,##0.0"),"-","△")&amp;"】"))</f>
        <v>【26.4】</v>
      </c>
      <c r="BQ6" s="65">
        <f>IF(BQ8="-",NA(),BQ8)</f>
        <v>1604</v>
      </c>
      <c r="BR6" s="65">
        <f t="shared" ref="BR6:BZ6" si="6">IF(BR8="-",NA(),BR8)</f>
        <v>1469</v>
      </c>
      <c r="BS6" s="65">
        <f t="shared" si="6"/>
        <v>911</v>
      </c>
      <c r="BT6" s="65">
        <f t="shared" si="6"/>
        <v>956</v>
      </c>
      <c r="BU6" s="65">
        <f t="shared" si="6"/>
        <v>-7</v>
      </c>
      <c r="BV6" s="65">
        <f t="shared" si="6"/>
        <v>7652</v>
      </c>
      <c r="BW6" s="65">
        <f t="shared" si="6"/>
        <v>7497</v>
      </c>
      <c r="BX6" s="65">
        <f t="shared" si="6"/>
        <v>9663</v>
      </c>
      <c r="BY6" s="65">
        <f t="shared" si="6"/>
        <v>9019</v>
      </c>
      <c r="BZ6" s="65">
        <f t="shared" si="6"/>
        <v>8406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119</v>
      </c>
      <c r="CM6" s="63" t="str">
        <f t="shared" ref="CM6:CN6" si="7">CM8</f>
        <v>-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119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56.7</v>
      </c>
      <c r="DF6" s="64">
        <f t="shared" si="8"/>
        <v>45.6</v>
      </c>
      <c r="DG6" s="64">
        <f t="shared" si="8"/>
        <v>85.4</v>
      </c>
      <c r="DH6" s="64">
        <f t="shared" si="8"/>
        <v>69.900000000000006</v>
      </c>
      <c r="DI6" s="64">
        <f t="shared" si="8"/>
        <v>59.6</v>
      </c>
      <c r="DJ6" s="61" t="str">
        <f>IF(DJ8="-","",IF(DJ8="-","【-】","【"&amp;SUBSTITUTE(TEXT(DJ8,"#,##0.0"),"-","△")&amp;"】"))</f>
        <v>【120.3】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147.5</v>
      </c>
      <c r="DQ6" s="64">
        <f t="shared" si="9"/>
        <v>149.5</v>
      </c>
      <c r="DR6" s="64">
        <f t="shared" si="9"/>
        <v>154.1</v>
      </c>
      <c r="DS6" s="64">
        <f t="shared" si="9"/>
        <v>151.6</v>
      </c>
      <c r="DT6" s="64">
        <f t="shared" si="9"/>
        <v>151.19999999999999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120</v>
      </c>
      <c r="B7" s="60">
        <f t="shared" ref="B7:X7" si="10">B8</f>
        <v>2017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10</v>
      </c>
      <c r="H7" s="60" t="str">
        <f t="shared" si="10"/>
        <v>愛媛県　松山市</v>
      </c>
      <c r="I7" s="60" t="str">
        <f t="shared" si="10"/>
        <v>高架下駐車場（美沢）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23</v>
      </c>
      <c r="S7" s="62" t="str">
        <f t="shared" si="10"/>
        <v>無</v>
      </c>
      <c r="T7" s="62" t="str">
        <f t="shared" si="10"/>
        <v>無</v>
      </c>
      <c r="U7" s="63">
        <f t="shared" si="10"/>
        <v>632</v>
      </c>
      <c r="V7" s="63">
        <f t="shared" si="10"/>
        <v>9</v>
      </c>
      <c r="W7" s="63" t="str">
        <f t="shared" si="10"/>
        <v>-</v>
      </c>
      <c r="X7" s="62" t="str">
        <f t="shared" si="10"/>
        <v>利用料金制</v>
      </c>
      <c r="Y7" s="64">
        <f>Y8</f>
        <v>1016.6</v>
      </c>
      <c r="Z7" s="64">
        <f t="shared" ref="Z7:AH7" si="11">Z8</f>
        <v>813.1</v>
      </c>
      <c r="AA7" s="64">
        <f t="shared" si="11"/>
        <v>2630.6</v>
      </c>
      <c r="AB7" s="64">
        <f t="shared" si="11"/>
        <v>1617.5</v>
      </c>
      <c r="AC7" s="64">
        <f t="shared" si="11"/>
        <v>0</v>
      </c>
      <c r="AD7" s="64">
        <f t="shared" si="11"/>
        <v>335.9</v>
      </c>
      <c r="AE7" s="64">
        <f t="shared" si="11"/>
        <v>277.8</v>
      </c>
      <c r="AF7" s="64">
        <f t="shared" si="11"/>
        <v>443.6</v>
      </c>
      <c r="AG7" s="64">
        <f t="shared" si="11"/>
        <v>355.6</v>
      </c>
      <c r="AH7" s="64">
        <f t="shared" si="11"/>
        <v>358.6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2.8</v>
      </c>
      <c r="AP7" s="64">
        <f t="shared" si="12"/>
        <v>2.1</v>
      </c>
      <c r="AQ7" s="64">
        <f t="shared" si="12"/>
        <v>2.2999999999999998</v>
      </c>
      <c r="AR7" s="64">
        <f t="shared" si="12"/>
        <v>2.7</v>
      </c>
      <c r="AS7" s="64">
        <f t="shared" si="12"/>
        <v>2.2999999999999998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 t="str">
        <f t="shared" si="13"/>
        <v>-</v>
      </c>
      <c r="AZ7" s="65">
        <f t="shared" si="13"/>
        <v>49</v>
      </c>
      <c r="BA7" s="65">
        <f t="shared" si="13"/>
        <v>48</v>
      </c>
      <c r="BB7" s="65">
        <f t="shared" si="13"/>
        <v>48</v>
      </c>
      <c r="BC7" s="65">
        <f t="shared" si="13"/>
        <v>54</v>
      </c>
      <c r="BD7" s="65">
        <f t="shared" si="13"/>
        <v>33</v>
      </c>
      <c r="BE7" s="63"/>
      <c r="BF7" s="64">
        <f>BF8</f>
        <v>90.2</v>
      </c>
      <c r="BG7" s="64">
        <f t="shared" ref="BG7:BO7" si="14">BG8</f>
        <v>87.7</v>
      </c>
      <c r="BH7" s="64">
        <f t="shared" si="14"/>
        <v>96.2</v>
      </c>
      <c r="BI7" s="64">
        <f t="shared" si="14"/>
        <v>93.8</v>
      </c>
      <c r="BJ7" s="64">
        <f t="shared" si="14"/>
        <v>0</v>
      </c>
      <c r="BK7" s="64">
        <f t="shared" si="14"/>
        <v>32.1</v>
      </c>
      <c r="BL7" s="64">
        <f t="shared" si="14"/>
        <v>32.299999999999997</v>
      </c>
      <c r="BM7" s="64">
        <f t="shared" si="14"/>
        <v>33.4</v>
      </c>
      <c r="BN7" s="64">
        <f t="shared" si="14"/>
        <v>32.299999999999997</v>
      </c>
      <c r="BO7" s="64">
        <f t="shared" si="14"/>
        <v>22.3</v>
      </c>
      <c r="BP7" s="61"/>
      <c r="BQ7" s="65">
        <f>BQ8</f>
        <v>1604</v>
      </c>
      <c r="BR7" s="65">
        <f t="shared" ref="BR7:BZ7" si="15">BR8</f>
        <v>1469</v>
      </c>
      <c r="BS7" s="65">
        <f t="shared" si="15"/>
        <v>911</v>
      </c>
      <c r="BT7" s="65">
        <f t="shared" si="15"/>
        <v>956</v>
      </c>
      <c r="BU7" s="65">
        <f t="shared" si="15"/>
        <v>-7</v>
      </c>
      <c r="BV7" s="65">
        <f t="shared" si="15"/>
        <v>7652</v>
      </c>
      <c r="BW7" s="65">
        <f t="shared" si="15"/>
        <v>7497</v>
      </c>
      <c r="BX7" s="65">
        <f t="shared" si="15"/>
        <v>9663</v>
      </c>
      <c r="BY7" s="65">
        <f t="shared" si="15"/>
        <v>9019</v>
      </c>
      <c r="BZ7" s="65">
        <f t="shared" si="15"/>
        <v>8406</v>
      </c>
      <c r="CA7" s="63"/>
      <c r="CB7" s="64" t="s">
        <v>121</v>
      </c>
      <c r="CC7" s="64" t="s">
        <v>121</v>
      </c>
      <c r="CD7" s="64" t="s">
        <v>121</v>
      </c>
      <c r="CE7" s="64" t="s">
        <v>121</v>
      </c>
      <c r="CF7" s="64" t="s">
        <v>121</v>
      </c>
      <c r="CG7" s="64" t="s">
        <v>121</v>
      </c>
      <c r="CH7" s="64" t="s">
        <v>121</v>
      </c>
      <c r="CI7" s="64" t="s">
        <v>121</v>
      </c>
      <c r="CJ7" s="64" t="s">
        <v>121</v>
      </c>
      <c r="CK7" s="64" t="s">
        <v>119</v>
      </c>
      <c r="CL7" s="61"/>
      <c r="CM7" s="63" t="str">
        <f>CM8</f>
        <v>-</v>
      </c>
      <c r="CN7" s="63" t="str">
        <f>CN8</f>
        <v>-</v>
      </c>
      <c r="CO7" s="64" t="s">
        <v>121</v>
      </c>
      <c r="CP7" s="64" t="s">
        <v>121</v>
      </c>
      <c r="CQ7" s="64" t="s">
        <v>121</v>
      </c>
      <c r="CR7" s="64" t="s">
        <v>121</v>
      </c>
      <c r="CS7" s="64" t="s">
        <v>121</v>
      </c>
      <c r="CT7" s="64" t="s">
        <v>121</v>
      </c>
      <c r="CU7" s="64" t="s">
        <v>121</v>
      </c>
      <c r="CV7" s="64" t="s">
        <v>121</v>
      </c>
      <c r="CW7" s="64" t="s">
        <v>121</v>
      </c>
      <c r="CX7" s="64" t="s">
        <v>119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56.7</v>
      </c>
      <c r="DF7" s="64">
        <f t="shared" si="16"/>
        <v>45.6</v>
      </c>
      <c r="DG7" s="64">
        <f t="shared" si="16"/>
        <v>85.4</v>
      </c>
      <c r="DH7" s="64">
        <f t="shared" si="16"/>
        <v>69.900000000000006</v>
      </c>
      <c r="DI7" s="64">
        <f t="shared" si="16"/>
        <v>59.6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147.5</v>
      </c>
      <c r="DQ7" s="64">
        <f t="shared" si="17"/>
        <v>149.5</v>
      </c>
      <c r="DR7" s="64">
        <f t="shared" si="17"/>
        <v>154.1</v>
      </c>
      <c r="DS7" s="64">
        <f t="shared" si="17"/>
        <v>151.6</v>
      </c>
      <c r="DT7" s="64">
        <f t="shared" si="17"/>
        <v>151.19999999999999</v>
      </c>
      <c r="DU7" s="61"/>
    </row>
    <row r="8" spans="1:125" s="66" customFormat="1" x14ac:dyDescent="0.15">
      <c r="A8" s="49"/>
      <c r="B8" s="67">
        <v>2017</v>
      </c>
      <c r="C8" s="67">
        <v>382019</v>
      </c>
      <c r="D8" s="67">
        <v>47</v>
      </c>
      <c r="E8" s="67">
        <v>14</v>
      </c>
      <c r="F8" s="67">
        <v>0</v>
      </c>
      <c r="G8" s="67">
        <v>10</v>
      </c>
      <c r="H8" s="67" t="s">
        <v>122</v>
      </c>
      <c r="I8" s="67" t="s">
        <v>123</v>
      </c>
      <c r="J8" s="67" t="s">
        <v>124</v>
      </c>
      <c r="K8" s="67" t="s">
        <v>125</v>
      </c>
      <c r="L8" s="67" t="s">
        <v>126</v>
      </c>
      <c r="M8" s="67" t="s">
        <v>127</v>
      </c>
      <c r="N8" s="67" t="s">
        <v>128</v>
      </c>
      <c r="O8" s="68" t="s">
        <v>129</v>
      </c>
      <c r="P8" s="69" t="s">
        <v>130</v>
      </c>
      <c r="Q8" s="69" t="s">
        <v>131</v>
      </c>
      <c r="R8" s="70">
        <v>23</v>
      </c>
      <c r="S8" s="69" t="s">
        <v>132</v>
      </c>
      <c r="T8" s="69" t="s">
        <v>132</v>
      </c>
      <c r="U8" s="70">
        <v>632</v>
      </c>
      <c r="V8" s="70">
        <v>9</v>
      </c>
      <c r="W8" s="70" t="s">
        <v>126</v>
      </c>
      <c r="X8" s="69" t="s">
        <v>133</v>
      </c>
      <c r="Y8" s="71">
        <v>1016.6</v>
      </c>
      <c r="Z8" s="71">
        <v>813.1</v>
      </c>
      <c r="AA8" s="71">
        <v>2630.6</v>
      </c>
      <c r="AB8" s="71">
        <v>1617.5</v>
      </c>
      <c r="AC8" s="71">
        <v>0</v>
      </c>
      <c r="AD8" s="71">
        <v>335.9</v>
      </c>
      <c r="AE8" s="71">
        <v>277.8</v>
      </c>
      <c r="AF8" s="71">
        <v>443.6</v>
      </c>
      <c r="AG8" s="71">
        <v>355.6</v>
      </c>
      <c r="AH8" s="71">
        <v>358.6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2.8</v>
      </c>
      <c r="AP8" s="71">
        <v>2.1</v>
      </c>
      <c r="AQ8" s="71">
        <v>2.2999999999999998</v>
      </c>
      <c r="AR8" s="71">
        <v>2.7</v>
      </c>
      <c r="AS8" s="71">
        <v>2.2999999999999998</v>
      </c>
      <c r="AT8" s="68">
        <v>5.6</v>
      </c>
      <c r="AU8" s="72" t="s">
        <v>126</v>
      </c>
      <c r="AV8" s="72" t="s">
        <v>126</v>
      </c>
      <c r="AW8" s="72" t="s">
        <v>126</v>
      </c>
      <c r="AX8" s="72" t="s">
        <v>126</v>
      </c>
      <c r="AY8" s="72" t="s">
        <v>126</v>
      </c>
      <c r="AZ8" s="72">
        <v>49</v>
      </c>
      <c r="BA8" s="72">
        <v>48</v>
      </c>
      <c r="BB8" s="72">
        <v>48</v>
      </c>
      <c r="BC8" s="72">
        <v>54</v>
      </c>
      <c r="BD8" s="72">
        <v>33</v>
      </c>
      <c r="BE8" s="72">
        <v>37</v>
      </c>
      <c r="BF8" s="71">
        <v>90.2</v>
      </c>
      <c r="BG8" s="71">
        <v>87.7</v>
      </c>
      <c r="BH8" s="71">
        <v>96.2</v>
      </c>
      <c r="BI8" s="71">
        <v>93.8</v>
      </c>
      <c r="BJ8" s="71">
        <v>0</v>
      </c>
      <c r="BK8" s="71">
        <v>32.1</v>
      </c>
      <c r="BL8" s="71">
        <v>32.299999999999997</v>
      </c>
      <c r="BM8" s="71">
        <v>33.4</v>
      </c>
      <c r="BN8" s="71">
        <v>32.299999999999997</v>
      </c>
      <c r="BO8" s="71">
        <v>22.3</v>
      </c>
      <c r="BP8" s="68">
        <v>26.4</v>
      </c>
      <c r="BQ8" s="72">
        <v>1604</v>
      </c>
      <c r="BR8" s="72">
        <v>1469</v>
      </c>
      <c r="BS8" s="72">
        <v>911</v>
      </c>
      <c r="BT8" s="73">
        <v>956</v>
      </c>
      <c r="BU8" s="73">
        <v>-7</v>
      </c>
      <c r="BV8" s="72">
        <v>7652</v>
      </c>
      <c r="BW8" s="72">
        <v>7497</v>
      </c>
      <c r="BX8" s="72">
        <v>9663</v>
      </c>
      <c r="BY8" s="72">
        <v>9019</v>
      </c>
      <c r="BZ8" s="72">
        <v>8406</v>
      </c>
      <c r="CA8" s="70">
        <v>15069</v>
      </c>
      <c r="CB8" s="71" t="s">
        <v>126</v>
      </c>
      <c r="CC8" s="71" t="s">
        <v>126</v>
      </c>
      <c r="CD8" s="71" t="s">
        <v>126</v>
      </c>
      <c r="CE8" s="71" t="s">
        <v>126</v>
      </c>
      <c r="CF8" s="71" t="s">
        <v>126</v>
      </c>
      <c r="CG8" s="71" t="s">
        <v>126</v>
      </c>
      <c r="CH8" s="71" t="s">
        <v>126</v>
      </c>
      <c r="CI8" s="71" t="s">
        <v>126</v>
      </c>
      <c r="CJ8" s="71" t="s">
        <v>126</v>
      </c>
      <c r="CK8" s="71" t="s">
        <v>126</v>
      </c>
      <c r="CL8" s="68" t="s">
        <v>126</v>
      </c>
      <c r="CM8" s="70" t="s">
        <v>126</v>
      </c>
      <c r="CN8" s="70" t="s">
        <v>126</v>
      </c>
      <c r="CO8" s="71" t="s">
        <v>126</v>
      </c>
      <c r="CP8" s="71" t="s">
        <v>126</v>
      </c>
      <c r="CQ8" s="71" t="s">
        <v>126</v>
      </c>
      <c r="CR8" s="71" t="s">
        <v>126</v>
      </c>
      <c r="CS8" s="71" t="s">
        <v>126</v>
      </c>
      <c r="CT8" s="71" t="s">
        <v>126</v>
      </c>
      <c r="CU8" s="71" t="s">
        <v>126</v>
      </c>
      <c r="CV8" s="71" t="s">
        <v>126</v>
      </c>
      <c r="CW8" s="71" t="s">
        <v>126</v>
      </c>
      <c r="CX8" s="71" t="s">
        <v>126</v>
      </c>
      <c r="CY8" s="68" t="s">
        <v>126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56.7</v>
      </c>
      <c r="DF8" s="71">
        <v>45.6</v>
      </c>
      <c r="DG8" s="71">
        <v>85.4</v>
      </c>
      <c r="DH8" s="71">
        <v>69.900000000000006</v>
      </c>
      <c r="DI8" s="71">
        <v>59.6</v>
      </c>
      <c r="DJ8" s="68">
        <v>120.3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147.5</v>
      </c>
      <c r="DQ8" s="71">
        <v>149.5</v>
      </c>
      <c r="DR8" s="71">
        <v>154.1</v>
      </c>
      <c r="DS8" s="71">
        <v>151.6</v>
      </c>
      <c r="DT8" s="71">
        <v>151.19999999999999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134</v>
      </c>
      <c r="C10" s="78" t="s">
        <v>135</v>
      </c>
      <c r="D10" s="78" t="s">
        <v>136</v>
      </c>
      <c r="E10" s="78" t="s">
        <v>137</v>
      </c>
      <c r="F10" s="78" t="s">
        <v>138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cp:lastPrinted>2019-02-07T23:45:25Z</cp:lastPrinted>
  <dcterms:created xsi:type="dcterms:W3CDTF">2018-12-07T10:36:12Z</dcterms:created>
  <dcterms:modified xsi:type="dcterms:W3CDTF">2019-02-07T23:45:26Z</dcterms:modified>
  <cp:category/>
</cp:coreProperties>
</file>