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02 （影浦）\団体別ファイル\【〆切2８（月）】公営企業に係る経営比較分析表（令和元年度決算）の分析等について（依頼）\01 松山市〇\"/>
    </mc:Choice>
  </mc:AlternateContent>
  <workbookProtection workbookAlgorithmName="SHA-512" workbookHashValue="U3T3SrDM1itbAM5iI8YorOY6u4jX6w/pT71Xf0QpuYn70J8Z023LWEc+qnACEJgCsPIURv9k7FjaWbEKOwObmg==" workbookSaltValue="9fyd5mzkGczK/Q4uVRSsjg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LH31" i="4" s="1"/>
  <c r="DM7" i="5"/>
  <c r="KO31" i="4" s="1"/>
  <c r="DL7" i="5"/>
  <c r="DK7" i="5"/>
  <c r="DI7" i="5"/>
  <c r="DH7" i="5"/>
  <c r="DG7" i="5"/>
  <c r="DF7" i="5"/>
  <c r="DE7" i="5"/>
  <c r="DD7" i="5"/>
  <c r="MI77" i="4" s="1"/>
  <c r="DC7" i="5"/>
  <c r="DB7" i="5"/>
  <c r="DA7" i="5"/>
  <c r="KP77" i="4" s="1"/>
  <c r="CZ7" i="5"/>
  <c r="KA77" i="4" s="1"/>
  <c r="CN7" i="5"/>
  <c r="CM7" i="5"/>
  <c r="BZ7" i="5"/>
  <c r="BY7" i="5"/>
  <c r="BX7" i="5"/>
  <c r="BW7" i="5"/>
  <c r="BV7" i="5"/>
  <c r="BU7" i="5"/>
  <c r="MA52" i="4" s="1"/>
  <c r="BT7" i="5"/>
  <c r="BS7" i="5"/>
  <c r="BR7" i="5"/>
  <c r="JV52" i="4" s="1"/>
  <c r="BQ7" i="5"/>
  <c r="JC52" i="4" s="1"/>
  <c r="BO7" i="5"/>
  <c r="BN7" i="5"/>
  <c r="GQ53" i="4" s="1"/>
  <c r="BM7" i="5"/>
  <c r="FX53" i="4" s="1"/>
  <c r="BL7" i="5"/>
  <c r="FE53" i="4" s="1"/>
  <c r="BK7" i="5"/>
  <c r="BJ7" i="5"/>
  <c r="BI7" i="5"/>
  <c r="BH7" i="5"/>
  <c r="FX52" i="4" s="1"/>
  <c r="BG7" i="5"/>
  <c r="BF7" i="5"/>
  <c r="BD7" i="5"/>
  <c r="CS53" i="4" s="1"/>
  <c r="BC7" i="5"/>
  <c r="BZ53" i="4" s="1"/>
  <c r="BB7" i="5"/>
  <c r="BA7" i="5"/>
  <c r="AZ7" i="5"/>
  <c r="U53" i="4" s="1"/>
  <c r="AY7" i="5"/>
  <c r="AX7" i="5"/>
  <c r="AW7" i="5"/>
  <c r="AV7" i="5"/>
  <c r="AU7" i="5"/>
  <c r="AS7" i="5"/>
  <c r="AR7" i="5"/>
  <c r="AQ7" i="5"/>
  <c r="AP7" i="5"/>
  <c r="FE32" i="4" s="1"/>
  <c r="AO7" i="5"/>
  <c r="AN7" i="5"/>
  <c r="HJ31" i="4" s="1"/>
  <c r="AM7" i="5"/>
  <c r="GQ31" i="4" s="1"/>
  <c r="AL7" i="5"/>
  <c r="FX31" i="4" s="1"/>
  <c r="AK7" i="5"/>
  <c r="AJ7" i="5"/>
  <c r="EL31" i="4" s="1"/>
  <c r="AH7" i="5"/>
  <c r="AG7" i="5"/>
  <c r="AF7" i="5"/>
  <c r="AE7" i="5"/>
  <c r="AD7" i="5"/>
  <c r="AC7" i="5"/>
  <c r="CS31" i="4" s="1"/>
  <c r="AB7" i="5"/>
  <c r="AA7" i="5"/>
  <c r="Z7" i="5"/>
  <c r="AN31" i="4" s="1"/>
  <c r="Y7" i="5"/>
  <c r="U31" i="4" s="1"/>
  <c r="X7" i="5"/>
  <c r="W7" i="5"/>
  <c r="V7" i="5"/>
  <c r="HX10" i="4" s="1"/>
  <c r="U7" i="5"/>
  <c r="LJ8" i="4" s="1"/>
  <c r="T7" i="5"/>
  <c r="S7" i="5"/>
  <c r="R7" i="5"/>
  <c r="DU10" i="4" s="1"/>
  <c r="Q7" i="5"/>
  <c r="CF10" i="4" s="1"/>
  <c r="P7" i="5"/>
  <c r="O7" i="5"/>
  <c r="N7" i="5"/>
  <c r="M7" i="5"/>
  <c r="DU8" i="4" s="1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EL53" i="4"/>
  <c r="BG53" i="4"/>
  <c r="AN53" i="4"/>
  <c r="LH52" i="4"/>
  <c r="KO52" i="4"/>
  <c r="HJ52" i="4"/>
  <c r="GQ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EL32" i="4"/>
  <c r="CS32" i="4"/>
  <c r="BZ32" i="4"/>
  <c r="BG32" i="4"/>
  <c r="AN32" i="4"/>
  <c r="U32" i="4"/>
  <c r="MA31" i="4"/>
  <c r="JV31" i="4"/>
  <c r="JC31" i="4"/>
  <c r="FE31" i="4"/>
  <c r="BZ31" i="4"/>
  <c r="BG31" i="4"/>
  <c r="LJ10" i="4"/>
  <c r="JQ10" i="4"/>
  <c r="B10" i="4"/>
  <c r="JQ8" i="4"/>
  <c r="HX8" i="4"/>
  <c r="FJ8" i="4"/>
  <c r="CF8" i="4"/>
  <c r="AQ8" i="4"/>
  <c r="B8" i="4"/>
  <c r="BZ76" i="4" l="1"/>
  <c r="MA51" i="4"/>
  <c r="MI76" i="4"/>
  <c r="HJ51" i="4"/>
  <c r="MA30" i="4"/>
  <c r="IT76" i="4"/>
  <c r="CS51" i="4"/>
  <c r="CS30" i="4"/>
  <c r="HJ30" i="4"/>
  <c r="C11" i="5"/>
  <c r="D11" i="5"/>
  <c r="E11" i="5"/>
  <c r="B11" i="5"/>
  <c r="BZ30" i="4" l="1"/>
  <c r="BK76" i="4"/>
  <c r="LH51" i="4"/>
  <c r="LT76" i="4"/>
  <c r="LH30" i="4"/>
  <c r="IE76" i="4"/>
  <c r="BZ51" i="4"/>
  <c r="GQ30" i="4"/>
  <c r="GQ51" i="4"/>
  <c r="HP76" i="4"/>
  <c r="BG51" i="4"/>
  <c r="BG30" i="4"/>
  <c r="KO51" i="4"/>
  <c r="AV76" i="4"/>
  <c r="LE76" i="4"/>
  <c r="FX51" i="4"/>
  <c r="KO30" i="4"/>
  <c r="FX30" i="4"/>
  <c r="KP76" i="4"/>
  <c r="FE51" i="4"/>
  <c r="JV30" i="4"/>
  <c r="HA76" i="4"/>
  <c r="AN51" i="4"/>
  <c r="FE30" i="4"/>
  <c r="AG76" i="4"/>
  <c r="JV51" i="4"/>
  <c r="AN30" i="4"/>
  <c r="R76" i="4"/>
  <c r="JC51" i="4"/>
  <c r="U51" i="4"/>
  <c r="KA76" i="4"/>
  <c r="EL51" i="4"/>
  <c r="JC30" i="4"/>
  <c r="EL30" i="4"/>
  <c r="GL76" i="4"/>
  <c r="U30" i="4"/>
</calcChain>
</file>

<file path=xl/sharedStrings.xml><?xml version="1.0" encoding="utf-8"?>
<sst xmlns="http://schemas.openxmlformats.org/spreadsheetml/2006/main" count="282" uniqueCount="132">
  <si>
    <t>経営比較分析表（令和元年度決算）</t>
    <rPh sb="8" eb="10">
      <t>レイワ</t>
    </rPh>
    <rPh sb="10" eb="12">
      <t>ガンネン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</si>
  <si>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</si>
  <si>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</si>
  <si>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</si>
  <si>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</si>
  <si>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</si>
  <si>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</si>
  <si>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</si>
  <si>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</si>
  <si>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</si>
  <si>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</si>
  <si>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</si>
  <si>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</si>
  <si>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</si>
  <si>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</si>
  <si>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</si>
  <si>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</si>
  <si>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</si>
  <si>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</si>
  <si>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</si>
  <si>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</si>
  <si>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</si>
  <si>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令和元年度全国平均</t>
    <rPh sb="0" eb="2">
      <t>レイワ</t>
    </rPh>
    <rPh sb="2" eb="4">
      <t>ガンネン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</si>
  <si>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</si>
  <si>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</si>
  <si>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</si>
  <si>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</si>
  <si>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</si>
  <si>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</si>
  <si>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</si>
  <si>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</si>
  <si>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</si>
  <si>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</si>
  <si>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</si>
  <si>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</si>
  <si>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</si>
  <si>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</si>
  <si>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</si>
  <si>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</si>
  <si>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</si>
  <si>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</si>
  <si>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</si>
  <si>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</si>
  <si>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</si>
  <si>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</si>
  <si>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</si>
  <si>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</si>
  <si>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</si>
  <si>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</si>
  <si>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</si>
  <si>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</si>
  <si>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</si>
  <si>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</si>
  <si>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</si>
  <si>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</si>
  <si>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</si>
  <si>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</si>
  <si>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</si>
  <si>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</si>
  <si>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</si>
  <si>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</si>
  <si>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</si>
  <si>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</si>
  <si>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</si>
  <si>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</si>
  <si>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</si>
  <si>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</si>
  <si>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</si>
  <si>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</si>
  <si>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</si>
  <si>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</si>
  <si>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</si>
  <si>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</si>
  <si>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</si>
  <si>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</si>
  <si>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</si>
  <si>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</si>
  <si>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</si>
  <si>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</si>
  <si>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</si>
  <si>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</si>
  <si>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</si>
  <si>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</si>
  <si>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</si>
  <si>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</si>
  <si>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</si>
  <si>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</si>
  <si>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</si>
  <si>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</si>
  <si>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</si>
  <si>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</si>
  <si>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</si>
  <si>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</si>
  <si>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</si>
  <si>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</si>
  <si>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</si>
  <si>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</si>
  <si>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</si>
  <si>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</si>
  <si>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</si>
  <si>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</si>
  <si>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当該値(N)</t>
    <phoneticPr fontId="5"/>
  </si>
  <si>
    <t>当該値(N-2)</t>
    <phoneticPr fontId="5"/>
  </si>
  <si>
    <t>当該値(N-1)</t>
    <phoneticPr fontId="5"/>
  </si>
  <si>
    <t>当該値(N-4)</t>
    <phoneticPr fontId="5"/>
  </si>
  <si>
    <t>当該値(N-2)</t>
    <phoneticPr fontId="5"/>
  </si>
  <si>
    <t>当該値(N-3)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</si>
  <si>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</si>
  <si>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</si>
  <si>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</si>
  <si>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</si>
  <si>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松山市</t>
  </si>
  <si>
    <t>上野町駐車場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</si>
  <si>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</si>
  <si>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</si>
  <si>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</si>
  <si>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</si>
  <si>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</si>
  <si>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</si>
  <si>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</si>
  <si>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</si>
  <si>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</si>
  <si>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</si>
  <si>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</si>
  <si>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</si>
  <si>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</si>
  <si>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</si>
  <si>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</si>
  <si>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 xml:space="preserve"> 他会計からの繰入は必要ない状況であり、収支も安定している中、適切に維持管理をしていく必要がある。</t>
    <phoneticPr fontId="5"/>
  </si>
  <si>
    <t>　当駐車場は定期のみの駐車場であり、稼働率は算定していない。
　なお、中心部から離れているものの、周辺の民間のマンションの入居者が増加していることから、利用者が徐々に増加している。</t>
    <phoneticPr fontId="5"/>
  </si>
  <si>
    <t>　指定管理者と協力しながら、継続的な利用者の確保及び維持管理に努めていく必要がある。</t>
    <phoneticPr fontId="5"/>
  </si>
  <si>
    <r>
      <t xml:space="preserve"> 平成27年度から、指定管理者による利用料金制の導入により、安定した運営が行われている。（平成29年度以降は、指定管理者の決算を合わせたため、収益等の状況が下がったように見えている。）
　平成29年度は、ライン補修などの維持修繕を実施し、費用がかさみ収支が悪化したが、</t>
    </r>
    <r>
      <rPr>
        <sz val="11"/>
        <color rgb="FFFF0000"/>
        <rFont val="ＭＳ ゴシック"/>
        <family val="3"/>
        <charset val="128"/>
      </rPr>
      <t>平成30年度以降</t>
    </r>
    <r>
      <rPr>
        <sz val="11"/>
        <color theme="1"/>
        <rFont val="ＭＳ ゴシック"/>
        <family val="3"/>
        <charset val="128"/>
      </rPr>
      <t>、近隣団地の入居者数</t>
    </r>
    <r>
      <rPr>
        <sz val="11"/>
        <color rgb="FFFF0000"/>
        <rFont val="ＭＳ ゴシック"/>
        <family val="3"/>
        <charset val="128"/>
      </rPr>
      <t>増や指定管理者の営業努力により、</t>
    </r>
    <r>
      <rPr>
        <sz val="11"/>
        <color theme="1"/>
        <rFont val="ＭＳ ゴシック"/>
        <family val="3"/>
        <charset val="128"/>
      </rPr>
      <t>利用者が増加</t>
    </r>
    <r>
      <rPr>
        <sz val="11"/>
        <color rgb="FFFF0000"/>
        <rFont val="ＭＳ ゴシック"/>
        <family val="3"/>
        <charset val="128"/>
      </rPr>
      <t>傾向</t>
    </r>
    <r>
      <rPr>
        <sz val="11"/>
        <color theme="1"/>
        <rFont val="ＭＳ ゴシック"/>
        <family val="3"/>
        <charset val="128"/>
      </rPr>
      <t>である。
　今後も、指定管理者と協力し、収益性を向上するための検討をしていく。</t>
    </r>
    <rPh sb="134" eb="136">
      <t>ヘイセイ</t>
    </rPh>
    <rPh sb="138" eb="139">
      <t>ネン</t>
    </rPh>
    <rPh sb="139" eb="140">
      <t>ド</t>
    </rPh>
    <rPh sb="140" eb="142">
      <t>イコウ</t>
    </rPh>
    <rPh sb="154" eb="156">
      <t>シテイ</t>
    </rPh>
    <rPh sb="156" eb="159">
      <t>カンリシャ</t>
    </rPh>
    <rPh sb="160" eb="162">
      <t>エイギョウ</t>
    </rPh>
    <rPh sb="162" eb="164">
      <t>ドリョク</t>
    </rPh>
    <rPh sb="174" eb="176">
      <t>ケイコウ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</si>
</sst>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2530</c:v>
                </c:pt>
                <c:pt idx="1">
                  <c:v>1626.2</c:v>
                </c:pt>
                <c:pt idx="2">
                  <c:v>164.2</c:v>
                </c:pt>
                <c:pt idx="3">
                  <c:v>122.1</c:v>
                </c:pt>
                <c:pt idx="4">
                  <c:v>190.1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BB-4D18-B788-C3F1907C7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443.6</c:v>
                </c:pt>
                <c:pt idx="1">
                  <c:v>355.6</c:v>
                </c:pt>
                <c:pt idx="2">
                  <c:v>358.6</c:v>
                </c:pt>
                <c:pt idx="3">
                  <c:v>464.8</c:v>
                </c:pt>
                <c:pt idx="4">
                  <c:v>1721.5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BB-4D18-B788-C3F1907C7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2B-44AB-BE49-15A0E2C63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85.4</c:v>
                </c:pt>
                <c:pt idx="1">
                  <c:v>69.900000000000006</c:v>
                </c:pt>
                <c:pt idx="2">
                  <c:v>59.6</c:v>
                </c:pt>
                <c:pt idx="3">
                  <c:v>51.8</c:v>
                </c:pt>
                <c:pt idx="4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2B-44AB-BE49-15A0E2C63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F3F9-4EE5-8463-70AC508C3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F9-4EE5-8463-70AC508C3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A96-4811-B2B5-80724FC66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96-4811-B2B5-80724FC66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B4-4690-8B84-4BBEA5826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2.2999999999999998</c:v>
                </c:pt>
                <c:pt idx="1">
                  <c:v>2.7</c:v>
                </c:pt>
                <c:pt idx="2">
                  <c:v>2.2999999999999998</c:v>
                </c:pt>
                <c:pt idx="3">
                  <c:v>9.6999999999999993</c:v>
                </c:pt>
                <c:pt idx="4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B4-4690-8B84-4BBEA5826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77-41A1-84E7-46FCA234A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48</c:v>
                </c:pt>
                <c:pt idx="1">
                  <c:v>54</c:v>
                </c:pt>
                <c:pt idx="2">
                  <c:v>33</c:v>
                </c:pt>
                <c:pt idx="3">
                  <c:v>14</c:v>
                </c:pt>
                <c:pt idx="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7-41A1-84E7-46FCA234A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AA-470D-8510-B48928B22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154.1</c:v>
                </c:pt>
                <c:pt idx="1">
                  <c:v>151.6</c:v>
                </c:pt>
                <c:pt idx="2">
                  <c:v>151.19999999999999</c:v>
                </c:pt>
                <c:pt idx="3">
                  <c:v>159.69999999999999</c:v>
                </c:pt>
                <c:pt idx="4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AA-470D-8510-B48928B22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96</c:v>
                </c:pt>
                <c:pt idx="1">
                  <c:v>93.9</c:v>
                </c:pt>
                <c:pt idx="2">
                  <c:v>39.1</c:v>
                </c:pt>
                <c:pt idx="3">
                  <c:v>18.100000000000001</c:v>
                </c:pt>
                <c:pt idx="4">
                  <c:v>47.4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C5-4802-8FAF-60A10C7E7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33.4</c:v>
                </c:pt>
                <c:pt idx="1">
                  <c:v>32.299999999999997</c:v>
                </c:pt>
                <c:pt idx="2">
                  <c:v>22.3</c:v>
                </c:pt>
                <c:pt idx="3">
                  <c:v>33.6</c:v>
                </c:pt>
                <c:pt idx="4">
                  <c:v>35.299999999999997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C5-4802-8FAF-60A10C7E7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1215</c:v>
                </c:pt>
                <c:pt idx="1">
                  <c:v>1282</c:v>
                </c:pt>
                <c:pt idx="2">
                  <c:v>1557</c:v>
                </c:pt>
                <c:pt idx="3">
                  <c:v>1094</c:v>
                </c:pt>
                <c:pt idx="4">
                  <c:v>3460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FE-4E06-AD8F-C7E4E05CE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9663</c:v>
                </c:pt>
                <c:pt idx="1">
                  <c:v>9019</c:v>
                </c:pt>
                <c:pt idx="2">
                  <c:v>8406</c:v>
                </c:pt>
                <c:pt idx="3">
                  <c:v>7531</c:v>
                </c:pt>
                <c:pt idx="4">
                  <c:v>8442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FE-4E06-AD8F-C7E4E05CE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【14,290】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【425.4】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GB15" zoomScaleNormal="100" zoomScaleSheetLayoutView="70" workbookViewId="0">
      <selection activeCell="ND15" sqref="ND15:NR30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15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15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8" t="str">
        <f>データ!H6&amp;"　"&amp;データ!I6</f>
        <v>愛媛県松山市　上野町駐車場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1" t="s">
        <v>1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3"/>
      <c r="AQ7" s="131" t="s">
        <v>2</v>
      </c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3"/>
      <c r="CF7" s="131" t="s">
        <v>3</v>
      </c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3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4" t="s">
        <v>5</v>
      </c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4" t="s">
        <v>6</v>
      </c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4"/>
      <c r="IT7" s="134"/>
      <c r="IU7" s="134"/>
      <c r="IV7" s="134"/>
      <c r="IW7" s="134"/>
      <c r="IX7" s="134"/>
      <c r="IY7" s="134"/>
      <c r="IZ7" s="134"/>
      <c r="JA7" s="134"/>
      <c r="JB7" s="134"/>
      <c r="JC7" s="134"/>
      <c r="JD7" s="134"/>
      <c r="JE7" s="134"/>
      <c r="JF7" s="134"/>
      <c r="JG7" s="134"/>
      <c r="JH7" s="134"/>
      <c r="JI7" s="134"/>
      <c r="JJ7" s="134"/>
      <c r="JK7" s="134"/>
      <c r="JL7" s="134"/>
      <c r="JM7" s="134"/>
      <c r="JN7" s="134"/>
      <c r="JO7" s="134"/>
      <c r="JP7" s="134"/>
      <c r="JQ7" s="134" t="s">
        <v>7</v>
      </c>
      <c r="JR7" s="134"/>
      <c r="JS7" s="134"/>
      <c r="JT7" s="134"/>
      <c r="JU7" s="134"/>
      <c r="JV7" s="134"/>
      <c r="JW7" s="134"/>
      <c r="JX7" s="134"/>
      <c r="JY7" s="134"/>
      <c r="JZ7" s="134"/>
      <c r="KA7" s="134"/>
      <c r="KB7" s="134"/>
      <c r="KC7" s="134"/>
      <c r="KD7" s="134"/>
      <c r="KE7" s="134"/>
      <c r="KF7" s="134"/>
      <c r="KG7" s="134"/>
      <c r="KH7" s="134"/>
      <c r="KI7" s="134"/>
      <c r="KJ7" s="134"/>
      <c r="KK7" s="134"/>
      <c r="KL7" s="134"/>
      <c r="KM7" s="134"/>
      <c r="KN7" s="134"/>
      <c r="KO7" s="134"/>
      <c r="KP7" s="134"/>
      <c r="KQ7" s="134"/>
      <c r="KR7" s="134"/>
      <c r="KS7" s="134"/>
      <c r="KT7" s="134"/>
      <c r="KU7" s="134"/>
      <c r="KV7" s="134"/>
      <c r="KW7" s="134"/>
      <c r="KX7" s="134"/>
      <c r="KY7" s="134"/>
      <c r="KZ7" s="134"/>
      <c r="LA7" s="134"/>
      <c r="LB7" s="134"/>
      <c r="LC7" s="134"/>
      <c r="LD7" s="134"/>
      <c r="LE7" s="134"/>
      <c r="LF7" s="134"/>
      <c r="LG7" s="134"/>
      <c r="LH7" s="134"/>
      <c r="LI7" s="134"/>
      <c r="LJ7" s="134" t="s">
        <v>8</v>
      </c>
      <c r="LK7" s="134"/>
      <c r="LL7" s="134"/>
      <c r="LM7" s="134"/>
      <c r="LN7" s="134"/>
      <c r="LO7" s="134"/>
      <c r="LP7" s="134"/>
      <c r="LQ7" s="134"/>
      <c r="LR7" s="134"/>
      <c r="LS7" s="134"/>
      <c r="LT7" s="134"/>
      <c r="LU7" s="134"/>
      <c r="LV7" s="134"/>
      <c r="LW7" s="134"/>
      <c r="LX7" s="134"/>
      <c r="LY7" s="134"/>
      <c r="LZ7" s="134"/>
      <c r="MA7" s="134"/>
      <c r="MB7" s="134"/>
      <c r="MC7" s="134"/>
      <c r="MD7" s="134"/>
      <c r="ME7" s="134"/>
      <c r="MF7" s="134"/>
      <c r="MG7" s="134"/>
      <c r="MH7" s="134"/>
      <c r="MI7" s="134"/>
      <c r="MJ7" s="134"/>
      <c r="MK7" s="134"/>
      <c r="ML7" s="134"/>
      <c r="MM7" s="134"/>
      <c r="MN7" s="134"/>
      <c r="MO7" s="134"/>
      <c r="MP7" s="134"/>
      <c r="MQ7" s="134"/>
      <c r="MR7" s="134"/>
      <c r="MS7" s="134"/>
      <c r="MT7" s="134"/>
      <c r="MU7" s="134"/>
      <c r="MV7" s="134"/>
      <c r="MW7" s="134"/>
      <c r="MX7" s="134"/>
      <c r="MY7" s="134"/>
      <c r="MZ7" s="134"/>
      <c r="NA7" s="134"/>
      <c r="NB7" s="134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0" t="str">
        <f>データ!J7</f>
        <v>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データ!M7</f>
        <v>Ａ３Ｂ２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 t="str">
        <f>データ!N7</f>
        <v>非設置</v>
      </c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4" t="str">
        <f>データ!S7</f>
        <v>無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データ!T7</f>
        <v>無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データ!U7</f>
        <v>4695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3"/>
      <c r="ND8" s="129" t="s">
        <v>10</v>
      </c>
      <c r="NE8" s="13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1" t="s">
        <v>12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3"/>
      <c r="AQ9" s="131" t="s">
        <v>13</v>
      </c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3"/>
      <c r="CF9" s="131" t="s">
        <v>14</v>
      </c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3"/>
      <c r="DU9" s="134" t="s">
        <v>15</v>
      </c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4" t="s">
        <v>16</v>
      </c>
      <c r="HY9" s="134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134"/>
      <c r="IP9" s="134"/>
      <c r="IQ9" s="134"/>
      <c r="IR9" s="134"/>
      <c r="IS9" s="134"/>
      <c r="IT9" s="134"/>
      <c r="IU9" s="134"/>
      <c r="IV9" s="134"/>
      <c r="IW9" s="134"/>
      <c r="IX9" s="134"/>
      <c r="IY9" s="134"/>
      <c r="IZ9" s="134"/>
      <c r="JA9" s="134"/>
      <c r="JB9" s="134"/>
      <c r="JC9" s="134"/>
      <c r="JD9" s="134"/>
      <c r="JE9" s="134"/>
      <c r="JF9" s="134"/>
      <c r="JG9" s="134"/>
      <c r="JH9" s="134"/>
      <c r="JI9" s="134"/>
      <c r="JJ9" s="134"/>
      <c r="JK9" s="134"/>
      <c r="JL9" s="134"/>
      <c r="JM9" s="134"/>
      <c r="JN9" s="134"/>
      <c r="JO9" s="134"/>
      <c r="JP9" s="134"/>
      <c r="JQ9" s="134" t="s">
        <v>17</v>
      </c>
      <c r="JR9" s="134"/>
      <c r="JS9" s="134"/>
      <c r="JT9" s="134"/>
      <c r="JU9" s="134"/>
      <c r="JV9" s="134"/>
      <c r="JW9" s="134"/>
      <c r="JX9" s="134"/>
      <c r="JY9" s="134"/>
      <c r="JZ9" s="134"/>
      <c r="KA9" s="134"/>
      <c r="KB9" s="134"/>
      <c r="KC9" s="134"/>
      <c r="KD9" s="134"/>
      <c r="KE9" s="134"/>
      <c r="KF9" s="134"/>
      <c r="KG9" s="134"/>
      <c r="KH9" s="134"/>
      <c r="KI9" s="134"/>
      <c r="KJ9" s="134"/>
      <c r="KK9" s="134"/>
      <c r="KL9" s="134"/>
      <c r="KM9" s="134"/>
      <c r="KN9" s="134"/>
      <c r="KO9" s="134"/>
      <c r="KP9" s="134"/>
      <c r="KQ9" s="134"/>
      <c r="KR9" s="134"/>
      <c r="KS9" s="134"/>
      <c r="KT9" s="134"/>
      <c r="KU9" s="134"/>
      <c r="KV9" s="134"/>
      <c r="KW9" s="134"/>
      <c r="KX9" s="134"/>
      <c r="KY9" s="134"/>
      <c r="KZ9" s="134"/>
      <c r="LA9" s="134"/>
      <c r="LB9" s="134"/>
      <c r="LC9" s="134"/>
      <c r="LD9" s="134"/>
      <c r="LE9" s="134"/>
      <c r="LF9" s="134"/>
      <c r="LG9" s="134"/>
      <c r="LH9" s="134"/>
      <c r="LI9" s="134"/>
      <c r="LJ9" s="134" t="s">
        <v>18</v>
      </c>
      <c r="LK9" s="134"/>
      <c r="LL9" s="134"/>
      <c r="LM9" s="134"/>
      <c r="LN9" s="134"/>
      <c r="LO9" s="134"/>
      <c r="LP9" s="134"/>
      <c r="LQ9" s="134"/>
      <c r="LR9" s="134"/>
      <c r="LS9" s="134"/>
      <c r="LT9" s="134"/>
      <c r="LU9" s="134"/>
      <c r="LV9" s="134"/>
      <c r="LW9" s="134"/>
      <c r="LX9" s="134"/>
      <c r="LY9" s="134"/>
      <c r="LZ9" s="134"/>
      <c r="MA9" s="134"/>
      <c r="MB9" s="134"/>
      <c r="MC9" s="134"/>
      <c r="MD9" s="134"/>
      <c r="ME9" s="134"/>
      <c r="MF9" s="134"/>
      <c r="MG9" s="134"/>
      <c r="MH9" s="134"/>
      <c r="MI9" s="134"/>
      <c r="MJ9" s="134"/>
      <c r="MK9" s="134"/>
      <c r="ML9" s="134"/>
      <c r="MM9" s="134"/>
      <c r="MN9" s="134"/>
      <c r="MO9" s="134"/>
      <c r="MP9" s="134"/>
      <c r="MQ9" s="134"/>
      <c r="MR9" s="134"/>
      <c r="MS9" s="134"/>
      <c r="MT9" s="134"/>
      <c r="MU9" s="134"/>
      <c r="MV9" s="134"/>
      <c r="MW9" s="134"/>
      <c r="MX9" s="134"/>
      <c r="MY9" s="134"/>
      <c r="MZ9" s="134"/>
      <c r="NA9" s="134"/>
      <c r="NB9" s="134"/>
      <c r="NC9" s="3"/>
      <c r="ND9" s="135" t="s">
        <v>19</v>
      </c>
      <c r="NE9" s="136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4" t="str">
        <f>データ!O7</f>
        <v>該当数値なし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6"/>
      <c r="AQ10" s="117" t="s">
        <v>119</v>
      </c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9"/>
      <c r="CF10" s="120" t="str">
        <f>データ!Q7</f>
        <v>広場式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データ!R7</f>
        <v>26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3">
        <f>データ!V7</f>
        <v>162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>
        <f>データ!W7</f>
        <v>0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データ!X7</f>
        <v>利用料金制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21</v>
      </c>
      <c r="NE10" s="126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7" t="s">
        <v>23</v>
      </c>
      <c r="NE11" s="127"/>
      <c r="NF11" s="127"/>
      <c r="NG11" s="127"/>
      <c r="NH11" s="127"/>
      <c r="NI11" s="127"/>
      <c r="NJ11" s="127"/>
      <c r="NK11" s="127"/>
      <c r="NL11" s="127"/>
      <c r="NM11" s="127"/>
      <c r="NN11" s="127"/>
      <c r="NO11" s="127"/>
      <c r="NP11" s="127"/>
      <c r="NQ11" s="127"/>
      <c r="NR11" s="127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7"/>
      <c r="NE12" s="127"/>
      <c r="NF12" s="127"/>
      <c r="NG12" s="127"/>
      <c r="NH12" s="127"/>
      <c r="NI12" s="127"/>
      <c r="NJ12" s="127"/>
      <c r="NK12" s="127"/>
      <c r="NL12" s="127"/>
      <c r="NM12" s="127"/>
      <c r="NN12" s="127"/>
      <c r="NO12" s="127"/>
      <c r="NP12" s="127"/>
      <c r="NQ12" s="127"/>
      <c r="NR12" s="127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8"/>
      <c r="NE13" s="128"/>
      <c r="NF13" s="128"/>
      <c r="NG13" s="128"/>
      <c r="NH13" s="128"/>
      <c r="NI13" s="128"/>
      <c r="NJ13" s="128"/>
      <c r="NK13" s="128"/>
      <c r="NL13" s="128"/>
      <c r="NM13" s="128"/>
      <c r="NN13" s="128"/>
      <c r="NO13" s="128"/>
      <c r="NP13" s="128"/>
      <c r="NQ13" s="128"/>
      <c r="NR13" s="128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12" t="s">
        <v>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00" t="s">
        <v>131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 t="str">
        <f>データ!$B$11</f>
        <v>H27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 t="str">
        <f>データ!$C$11</f>
        <v>H28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 t="str">
        <f>データ!$D$11</f>
        <v>H29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 t="str">
        <f>データ!$E$11</f>
        <v>H30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 t="str">
        <f>データ!$F$11</f>
        <v>R01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 t="str">
        <f>データ!$B$11</f>
        <v>H27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 t="str">
        <f>データ!$C$11</f>
        <v>H28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 t="str">
        <f>データ!$D$11</f>
        <v>H29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 t="str">
        <f>データ!$E$11</f>
        <v>H30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 t="str">
        <f>データ!$F$11</f>
        <v>R01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 t="str">
        <f>データ!$B$11</f>
        <v>H27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 t="str">
        <f>データ!$C$11</f>
        <v>H28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 t="str">
        <f>データ!$D$11</f>
        <v>H29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 t="str">
        <f>データ!$E$11</f>
        <v>H30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 t="str">
        <f>データ!$F$11</f>
        <v>R01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07" t="s">
        <v>27</v>
      </c>
      <c r="K31" s="108"/>
      <c r="L31" s="108"/>
      <c r="M31" s="108"/>
      <c r="N31" s="108"/>
      <c r="O31" s="108"/>
      <c r="P31" s="108"/>
      <c r="Q31" s="108"/>
      <c r="R31" s="108"/>
      <c r="S31" s="108"/>
      <c r="T31" s="109"/>
      <c r="U31" s="110">
        <f>データ!Y7</f>
        <v>2530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1626.2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164.2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122.1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190.1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7" t="s">
        <v>27</v>
      </c>
      <c r="EB31" s="108"/>
      <c r="EC31" s="108"/>
      <c r="ED31" s="108"/>
      <c r="EE31" s="108"/>
      <c r="EF31" s="108"/>
      <c r="EG31" s="108"/>
      <c r="EH31" s="108"/>
      <c r="EI31" s="108"/>
      <c r="EJ31" s="108"/>
      <c r="EK31" s="109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7" t="s">
        <v>27</v>
      </c>
      <c r="IS31" s="108"/>
      <c r="IT31" s="108"/>
      <c r="IU31" s="108"/>
      <c r="IV31" s="108"/>
      <c r="IW31" s="108"/>
      <c r="IX31" s="108"/>
      <c r="IY31" s="108"/>
      <c r="IZ31" s="108"/>
      <c r="JA31" s="108"/>
      <c r="JB31" s="109"/>
      <c r="JC31" s="80">
        <f>データ!DK7</f>
        <v>0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0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0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0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0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07" t="s">
        <v>29</v>
      </c>
      <c r="K32" s="108"/>
      <c r="L32" s="108"/>
      <c r="M32" s="108"/>
      <c r="N32" s="108"/>
      <c r="O32" s="108"/>
      <c r="P32" s="108"/>
      <c r="Q32" s="108"/>
      <c r="R32" s="108"/>
      <c r="S32" s="108"/>
      <c r="T32" s="109"/>
      <c r="U32" s="110">
        <f>データ!AD7</f>
        <v>443.6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355.6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358.6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464.8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1721.5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7" t="s">
        <v>29</v>
      </c>
      <c r="EB32" s="108"/>
      <c r="EC32" s="108"/>
      <c r="ED32" s="108"/>
      <c r="EE32" s="108"/>
      <c r="EF32" s="108"/>
      <c r="EG32" s="108"/>
      <c r="EH32" s="108"/>
      <c r="EI32" s="108"/>
      <c r="EJ32" s="108"/>
      <c r="EK32" s="109"/>
      <c r="EL32" s="110">
        <f>データ!AO7</f>
        <v>2.2999999999999998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2.7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2.2999999999999998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9.6999999999999993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1.3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7" t="s">
        <v>29</v>
      </c>
      <c r="IS32" s="108"/>
      <c r="IT32" s="108"/>
      <c r="IU32" s="108"/>
      <c r="IV32" s="108"/>
      <c r="IW32" s="108"/>
      <c r="IX32" s="108"/>
      <c r="IY32" s="108"/>
      <c r="IZ32" s="108"/>
      <c r="JA32" s="108"/>
      <c r="JB32" s="109"/>
      <c r="JC32" s="80">
        <f>データ!DP7</f>
        <v>154.1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151.6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151.19999999999999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159.69999999999999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176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 t="s">
        <v>128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129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 t="str">
        <f>データ!$B$11</f>
        <v>H27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 t="str">
        <f>データ!$C$11</f>
        <v>H28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 t="str">
        <f>データ!$D$11</f>
        <v>H29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 t="str">
        <f>データ!$E$11</f>
        <v>H30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 t="str">
        <f>データ!$F$11</f>
        <v>R01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 t="str">
        <f>データ!$B$11</f>
        <v>H27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 t="str">
        <f>データ!$C$11</f>
        <v>H28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 t="str">
        <f>データ!$D$11</f>
        <v>H29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 t="str">
        <f>データ!$E$11</f>
        <v>H30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 t="str">
        <f>データ!$F$11</f>
        <v>R01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 t="str">
        <f>データ!$B$11</f>
        <v>H27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 t="str">
        <f>データ!$C$11</f>
        <v>H28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 t="str">
        <f>データ!$D$11</f>
        <v>H29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 t="str">
        <f>データ!$E$11</f>
        <v>H30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 t="str">
        <f>データ!$F$11</f>
        <v>R01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07" t="s">
        <v>27</v>
      </c>
      <c r="K52" s="108"/>
      <c r="L52" s="108"/>
      <c r="M52" s="108"/>
      <c r="N52" s="108"/>
      <c r="O52" s="108"/>
      <c r="P52" s="108"/>
      <c r="Q52" s="108"/>
      <c r="R52" s="108"/>
      <c r="S52" s="108"/>
      <c r="T52" s="109"/>
      <c r="U52" s="106" t="str">
        <f>データ!AU7</f>
        <v>-</v>
      </c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 t="str">
        <f>データ!AV7</f>
        <v>-</v>
      </c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 t="str">
        <f>データ!AW7</f>
        <v>-</v>
      </c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>
        <f>データ!AX7</f>
        <v>0</v>
      </c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>
        <f>データ!AY7</f>
        <v>0</v>
      </c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7" t="s">
        <v>27</v>
      </c>
      <c r="EB52" s="108"/>
      <c r="EC52" s="108"/>
      <c r="ED52" s="108"/>
      <c r="EE52" s="108"/>
      <c r="EF52" s="108"/>
      <c r="EG52" s="108"/>
      <c r="EH52" s="108"/>
      <c r="EI52" s="108"/>
      <c r="EJ52" s="108"/>
      <c r="EK52" s="109"/>
      <c r="EL52" s="110">
        <f>データ!BF7</f>
        <v>96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93.9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39.1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18.100000000000001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47.4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7" t="s">
        <v>27</v>
      </c>
      <c r="IS52" s="108"/>
      <c r="IT52" s="108"/>
      <c r="IU52" s="108"/>
      <c r="IV52" s="108"/>
      <c r="IW52" s="108"/>
      <c r="IX52" s="108"/>
      <c r="IY52" s="108"/>
      <c r="IZ52" s="108"/>
      <c r="JA52" s="108"/>
      <c r="JB52" s="109"/>
      <c r="JC52" s="106">
        <f>データ!BQ7</f>
        <v>1215</v>
      </c>
      <c r="JD52" s="106"/>
      <c r="JE52" s="106"/>
      <c r="JF52" s="106"/>
      <c r="JG52" s="106"/>
      <c r="JH52" s="106"/>
      <c r="JI52" s="106"/>
      <c r="JJ52" s="106"/>
      <c r="JK52" s="106"/>
      <c r="JL52" s="106"/>
      <c r="JM52" s="106"/>
      <c r="JN52" s="106"/>
      <c r="JO52" s="106"/>
      <c r="JP52" s="106"/>
      <c r="JQ52" s="106"/>
      <c r="JR52" s="106"/>
      <c r="JS52" s="106"/>
      <c r="JT52" s="106"/>
      <c r="JU52" s="106"/>
      <c r="JV52" s="106">
        <f>データ!BR7</f>
        <v>1282</v>
      </c>
      <c r="JW52" s="106"/>
      <c r="JX52" s="106"/>
      <c r="JY52" s="106"/>
      <c r="JZ52" s="106"/>
      <c r="KA52" s="106"/>
      <c r="KB52" s="106"/>
      <c r="KC52" s="106"/>
      <c r="KD52" s="106"/>
      <c r="KE52" s="106"/>
      <c r="KF52" s="106"/>
      <c r="KG52" s="106"/>
      <c r="KH52" s="106"/>
      <c r="KI52" s="106"/>
      <c r="KJ52" s="106"/>
      <c r="KK52" s="106"/>
      <c r="KL52" s="106"/>
      <c r="KM52" s="106"/>
      <c r="KN52" s="106"/>
      <c r="KO52" s="106">
        <f>データ!BS7</f>
        <v>1557</v>
      </c>
      <c r="KP52" s="106"/>
      <c r="KQ52" s="106"/>
      <c r="KR52" s="106"/>
      <c r="KS52" s="106"/>
      <c r="KT52" s="106"/>
      <c r="KU52" s="106"/>
      <c r="KV52" s="106"/>
      <c r="KW52" s="106"/>
      <c r="KX52" s="106"/>
      <c r="KY52" s="106"/>
      <c r="KZ52" s="106"/>
      <c r="LA52" s="106"/>
      <c r="LB52" s="106"/>
      <c r="LC52" s="106"/>
      <c r="LD52" s="106"/>
      <c r="LE52" s="106"/>
      <c r="LF52" s="106"/>
      <c r="LG52" s="106"/>
      <c r="LH52" s="106">
        <f>データ!BT7</f>
        <v>1094</v>
      </c>
      <c r="LI52" s="106"/>
      <c r="LJ52" s="106"/>
      <c r="LK52" s="106"/>
      <c r="LL52" s="106"/>
      <c r="LM52" s="106"/>
      <c r="LN52" s="106"/>
      <c r="LO52" s="106"/>
      <c r="LP52" s="106"/>
      <c r="LQ52" s="106"/>
      <c r="LR52" s="106"/>
      <c r="LS52" s="106"/>
      <c r="LT52" s="106"/>
      <c r="LU52" s="106"/>
      <c r="LV52" s="106"/>
      <c r="LW52" s="106"/>
      <c r="LX52" s="106"/>
      <c r="LY52" s="106"/>
      <c r="LZ52" s="106"/>
      <c r="MA52" s="106">
        <f>データ!BU7</f>
        <v>3460</v>
      </c>
      <c r="MB52" s="106"/>
      <c r="MC52" s="106"/>
      <c r="MD52" s="106"/>
      <c r="ME52" s="106"/>
      <c r="MF52" s="106"/>
      <c r="MG52" s="106"/>
      <c r="MH52" s="106"/>
      <c r="MI52" s="106"/>
      <c r="MJ52" s="106"/>
      <c r="MK52" s="106"/>
      <c r="ML52" s="106"/>
      <c r="MM52" s="106"/>
      <c r="MN52" s="106"/>
      <c r="MO52" s="106"/>
      <c r="MP52" s="106"/>
      <c r="MQ52" s="106"/>
      <c r="MR52" s="106"/>
      <c r="MS52" s="10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07" t="s">
        <v>29</v>
      </c>
      <c r="K53" s="108"/>
      <c r="L53" s="108"/>
      <c r="M53" s="108"/>
      <c r="N53" s="108"/>
      <c r="O53" s="108"/>
      <c r="P53" s="108"/>
      <c r="Q53" s="108"/>
      <c r="R53" s="108"/>
      <c r="S53" s="108"/>
      <c r="T53" s="109"/>
      <c r="U53" s="106">
        <f>データ!AZ7</f>
        <v>48</v>
      </c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>
        <f>データ!BA7</f>
        <v>54</v>
      </c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>
        <f>データ!BB7</f>
        <v>33</v>
      </c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>
        <f>データ!BC7</f>
        <v>14</v>
      </c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>
        <f>データ!BD7</f>
        <v>4</v>
      </c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7" t="s">
        <v>29</v>
      </c>
      <c r="EB53" s="108"/>
      <c r="EC53" s="108"/>
      <c r="ED53" s="108"/>
      <c r="EE53" s="108"/>
      <c r="EF53" s="108"/>
      <c r="EG53" s="108"/>
      <c r="EH53" s="108"/>
      <c r="EI53" s="108"/>
      <c r="EJ53" s="108"/>
      <c r="EK53" s="109"/>
      <c r="EL53" s="110">
        <f>データ!BK7</f>
        <v>33.4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32.299999999999997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22.3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33.6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35.299999999999997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7" t="s">
        <v>29</v>
      </c>
      <c r="IS53" s="108"/>
      <c r="IT53" s="108"/>
      <c r="IU53" s="108"/>
      <c r="IV53" s="108"/>
      <c r="IW53" s="108"/>
      <c r="IX53" s="108"/>
      <c r="IY53" s="108"/>
      <c r="IZ53" s="108"/>
      <c r="JA53" s="108"/>
      <c r="JB53" s="109"/>
      <c r="JC53" s="106">
        <f>データ!BV7</f>
        <v>9663</v>
      </c>
      <c r="JD53" s="106"/>
      <c r="JE53" s="106"/>
      <c r="JF53" s="106"/>
      <c r="JG53" s="106"/>
      <c r="JH53" s="106"/>
      <c r="JI53" s="106"/>
      <c r="JJ53" s="106"/>
      <c r="JK53" s="106"/>
      <c r="JL53" s="106"/>
      <c r="JM53" s="106"/>
      <c r="JN53" s="106"/>
      <c r="JO53" s="106"/>
      <c r="JP53" s="106"/>
      <c r="JQ53" s="106"/>
      <c r="JR53" s="106"/>
      <c r="JS53" s="106"/>
      <c r="JT53" s="106"/>
      <c r="JU53" s="106"/>
      <c r="JV53" s="106">
        <f>データ!BW7</f>
        <v>9019</v>
      </c>
      <c r="JW53" s="106"/>
      <c r="JX53" s="106"/>
      <c r="JY53" s="106"/>
      <c r="JZ53" s="106"/>
      <c r="KA53" s="106"/>
      <c r="KB53" s="106"/>
      <c r="KC53" s="106"/>
      <c r="KD53" s="106"/>
      <c r="KE53" s="106"/>
      <c r="KF53" s="106"/>
      <c r="KG53" s="106"/>
      <c r="KH53" s="106"/>
      <c r="KI53" s="106"/>
      <c r="KJ53" s="106"/>
      <c r="KK53" s="106"/>
      <c r="KL53" s="106"/>
      <c r="KM53" s="106"/>
      <c r="KN53" s="106"/>
      <c r="KO53" s="106">
        <f>データ!BX7</f>
        <v>8406</v>
      </c>
      <c r="KP53" s="106"/>
      <c r="KQ53" s="106"/>
      <c r="KR53" s="106"/>
      <c r="KS53" s="106"/>
      <c r="KT53" s="106"/>
      <c r="KU53" s="106"/>
      <c r="KV53" s="106"/>
      <c r="KW53" s="106"/>
      <c r="KX53" s="106"/>
      <c r="KY53" s="106"/>
      <c r="KZ53" s="106"/>
      <c r="LA53" s="106"/>
      <c r="LB53" s="106"/>
      <c r="LC53" s="106"/>
      <c r="LD53" s="106"/>
      <c r="LE53" s="106"/>
      <c r="LF53" s="106"/>
      <c r="LG53" s="106"/>
      <c r="LH53" s="106">
        <f>データ!BY7</f>
        <v>7531</v>
      </c>
      <c r="LI53" s="106"/>
      <c r="LJ53" s="106"/>
      <c r="LK53" s="106"/>
      <c r="LL53" s="106"/>
      <c r="LM53" s="106"/>
      <c r="LN53" s="106"/>
      <c r="LO53" s="106"/>
      <c r="LP53" s="106"/>
      <c r="LQ53" s="106"/>
      <c r="LR53" s="106"/>
      <c r="LS53" s="106"/>
      <c r="LT53" s="106"/>
      <c r="LU53" s="106"/>
      <c r="LV53" s="106"/>
      <c r="LW53" s="106"/>
      <c r="LX53" s="106"/>
      <c r="LY53" s="106"/>
      <c r="LZ53" s="106"/>
      <c r="MA53" s="106">
        <f>データ!BZ7</f>
        <v>8442</v>
      </c>
      <c r="MB53" s="106"/>
      <c r="MC53" s="106"/>
      <c r="MD53" s="106"/>
      <c r="ME53" s="106"/>
      <c r="MF53" s="106"/>
      <c r="MG53" s="106"/>
      <c r="MH53" s="106"/>
      <c r="MI53" s="106"/>
      <c r="MJ53" s="106"/>
      <c r="MK53" s="106"/>
      <c r="ML53" s="106"/>
      <c r="MM53" s="106"/>
      <c r="MN53" s="106"/>
      <c r="MO53" s="106"/>
      <c r="MP53" s="106"/>
      <c r="MQ53" s="106"/>
      <c r="MR53" s="106"/>
      <c r="MS53" s="10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12" t="s">
        <v>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130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4">
        <f>データ!CM7</f>
        <v>0</v>
      </c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  <c r="FD67" s="85"/>
      <c r="FE67" s="85"/>
      <c r="FF67" s="85"/>
      <c r="FG67" s="85"/>
      <c r="FH67" s="85"/>
      <c r="FI67" s="85"/>
      <c r="FJ67" s="85"/>
      <c r="FK67" s="85"/>
      <c r="FL67" s="85"/>
      <c r="FM67" s="85"/>
      <c r="FN67" s="85"/>
      <c r="FO67" s="85"/>
      <c r="FP67" s="85"/>
      <c r="FQ67" s="85"/>
      <c r="FR67" s="85"/>
      <c r="FS67" s="85"/>
      <c r="FT67" s="85"/>
      <c r="FU67" s="85"/>
      <c r="FV67" s="85"/>
      <c r="FW67" s="86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87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9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87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88"/>
      <c r="FG69" s="88"/>
      <c r="FH69" s="88"/>
      <c r="FI69" s="88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88"/>
      <c r="FU69" s="88"/>
      <c r="FV69" s="88"/>
      <c r="FW69" s="89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0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2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93" t="str">
        <f>データ!$B$11</f>
        <v>H27</v>
      </c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5"/>
      <c r="AG76" s="93" t="str">
        <f>データ!$C$11</f>
        <v>H28</v>
      </c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5"/>
      <c r="AV76" s="93" t="str">
        <f>データ!$D$11</f>
        <v>H29</v>
      </c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5"/>
      <c r="BK76" s="93" t="str">
        <f>データ!$E$11</f>
        <v>H30</v>
      </c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5"/>
      <c r="BZ76" s="93" t="str">
        <f>データ!$F$11</f>
        <v>R01</v>
      </c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5"/>
      <c r="CO76" s="4"/>
      <c r="CP76" s="4"/>
      <c r="CQ76" s="4"/>
      <c r="CR76" s="4"/>
      <c r="CS76" s="4"/>
      <c r="CT76" s="4"/>
      <c r="CU76" s="4"/>
      <c r="CV76" s="84" t="str">
        <f>データ!CN7</f>
        <v>-</v>
      </c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5"/>
      <c r="FF76" s="85"/>
      <c r="FG76" s="85"/>
      <c r="FH76" s="85"/>
      <c r="FI76" s="85"/>
      <c r="FJ76" s="85"/>
      <c r="FK76" s="85"/>
      <c r="FL76" s="85"/>
      <c r="FM76" s="85"/>
      <c r="FN76" s="85"/>
      <c r="FO76" s="85"/>
      <c r="FP76" s="85"/>
      <c r="FQ76" s="85"/>
      <c r="FR76" s="85"/>
      <c r="FS76" s="85"/>
      <c r="FT76" s="85"/>
      <c r="FU76" s="85"/>
      <c r="FV76" s="85"/>
      <c r="FW76" s="86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93" t="str">
        <f>データ!$B$11</f>
        <v>H27</v>
      </c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5"/>
      <c r="HA76" s="93" t="str">
        <f>データ!$C$11</f>
        <v>H28</v>
      </c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5"/>
      <c r="HP76" s="93" t="str">
        <f>データ!$D$11</f>
        <v>H29</v>
      </c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5"/>
      <c r="IE76" s="93" t="str">
        <f>データ!$E$11</f>
        <v>H30</v>
      </c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5"/>
      <c r="IT76" s="93" t="str">
        <f>データ!$F$11</f>
        <v>R01</v>
      </c>
      <c r="IU76" s="94"/>
      <c r="IV76" s="94"/>
      <c r="IW76" s="94"/>
      <c r="IX76" s="94"/>
      <c r="IY76" s="94"/>
      <c r="IZ76" s="94"/>
      <c r="JA76" s="94"/>
      <c r="JB76" s="94"/>
      <c r="JC76" s="94"/>
      <c r="JD76" s="94"/>
      <c r="JE76" s="94"/>
      <c r="JF76" s="94"/>
      <c r="JG76" s="94"/>
      <c r="JH76" s="95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93" t="str">
        <f>データ!$B$11</f>
        <v>H27</v>
      </c>
      <c r="KB76" s="94"/>
      <c r="KC76" s="94"/>
      <c r="KD76" s="94"/>
      <c r="KE76" s="94"/>
      <c r="KF76" s="94"/>
      <c r="KG76" s="94"/>
      <c r="KH76" s="94"/>
      <c r="KI76" s="94"/>
      <c r="KJ76" s="94"/>
      <c r="KK76" s="94"/>
      <c r="KL76" s="94"/>
      <c r="KM76" s="94"/>
      <c r="KN76" s="94"/>
      <c r="KO76" s="95"/>
      <c r="KP76" s="93" t="str">
        <f>データ!$C$11</f>
        <v>H28</v>
      </c>
      <c r="KQ76" s="94"/>
      <c r="KR76" s="94"/>
      <c r="KS76" s="94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5"/>
      <c r="LE76" s="93" t="str">
        <f>データ!$D$11</f>
        <v>H29</v>
      </c>
      <c r="LF76" s="94"/>
      <c r="LG76" s="94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4"/>
      <c r="LS76" s="95"/>
      <c r="LT76" s="93" t="str">
        <f>データ!$E$11</f>
        <v>H30</v>
      </c>
      <c r="LU76" s="94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4"/>
      <c r="MG76" s="94"/>
      <c r="MH76" s="95"/>
      <c r="MI76" s="93" t="str">
        <f>データ!$F$11</f>
        <v>R01</v>
      </c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4"/>
      <c r="MU76" s="94"/>
      <c r="MV76" s="94"/>
      <c r="MW76" s="95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22"/>
      <c r="C77" s="4"/>
      <c r="D77" s="4"/>
      <c r="E77" s="4"/>
      <c r="F77" s="4"/>
      <c r="I77" s="83" t="s">
        <v>27</v>
      </c>
      <c r="J77" s="83"/>
      <c r="K77" s="83"/>
      <c r="L77" s="83"/>
      <c r="M77" s="83"/>
      <c r="N77" s="83"/>
      <c r="O77" s="83"/>
      <c r="P77" s="83"/>
      <c r="Q77" s="83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87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  <c r="EJ77" s="88"/>
      <c r="EK77" s="88"/>
      <c r="EL77" s="88"/>
      <c r="EM77" s="88"/>
      <c r="EN77" s="88"/>
      <c r="EO77" s="88"/>
      <c r="EP77" s="88"/>
      <c r="EQ77" s="88"/>
      <c r="ER77" s="88"/>
      <c r="ES77" s="88"/>
      <c r="ET77" s="88"/>
      <c r="EU77" s="88"/>
      <c r="EV77" s="88"/>
      <c r="EW77" s="88"/>
      <c r="EX77" s="88"/>
      <c r="EY77" s="88"/>
      <c r="EZ77" s="88"/>
      <c r="FA77" s="88"/>
      <c r="FB77" s="88"/>
      <c r="FC77" s="88"/>
      <c r="FD77" s="88"/>
      <c r="FE77" s="88"/>
      <c r="FF77" s="88"/>
      <c r="FG77" s="88"/>
      <c r="FH77" s="88"/>
      <c r="FI77" s="88"/>
      <c r="FJ77" s="88"/>
      <c r="FK77" s="88"/>
      <c r="FL77" s="88"/>
      <c r="FM77" s="88"/>
      <c r="FN77" s="88"/>
      <c r="FO77" s="88"/>
      <c r="FP77" s="88"/>
      <c r="FQ77" s="88"/>
      <c r="FR77" s="88"/>
      <c r="FS77" s="88"/>
      <c r="FT77" s="88"/>
      <c r="FU77" s="88"/>
      <c r="FV77" s="88"/>
      <c r="FW77" s="89"/>
      <c r="FY77" s="4"/>
      <c r="FZ77" s="4"/>
      <c r="GA77" s="4"/>
      <c r="GB77" s="4"/>
      <c r="GC77" s="83" t="s">
        <v>27</v>
      </c>
      <c r="GD77" s="83"/>
      <c r="GE77" s="83"/>
      <c r="GF77" s="83"/>
      <c r="GG77" s="83"/>
      <c r="GH77" s="83"/>
      <c r="GI77" s="83"/>
      <c r="GJ77" s="83"/>
      <c r="GK77" s="83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27</v>
      </c>
      <c r="JS77" s="83"/>
      <c r="JT77" s="83"/>
      <c r="JU77" s="83"/>
      <c r="JV77" s="83"/>
      <c r="JW77" s="83"/>
      <c r="JX77" s="83"/>
      <c r="JY77" s="83"/>
      <c r="JZ77" s="83"/>
      <c r="KA77" s="80">
        <f>データ!CZ7</f>
        <v>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22"/>
      <c r="C78" s="4"/>
      <c r="D78" s="4"/>
      <c r="E78" s="4"/>
      <c r="F78" s="4"/>
      <c r="I78" s="83" t="s">
        <v>29</v>
      </c>
      <c r="J78" s="83"/>
      <c r="K78" s="83"/>
      <c r="L78" s="83"/>
      <c r="M78" s="83"/>
      <c r="N78" s="83"/>
      <c r="O78" s="83"/>
      <c r="P78" s="83"/>
      <c r="Q78" s="83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87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  <c r="EJ78" s="88"/>
      <c r="EK78" s="88"/>
      <c r="EL78" s="88"/>
      <c r="EM78" s="88"/>
      <c r="EN78" s="88"/>
      <c r="EO78" s="88"/>
      <c r="EP78" s="88"/>
      <c r="EQ78" s="88"/>
      <c r="ER78" s="88"/>
      <c r="ES78" s="88"/>
      <c r="ET78" s="88"/>
      <c r="EU78" s="88"/>
      <c r="EV78" s="88"/>
      <c r="EW78" s="88"/>
      <c r="EX78" s="88"/>
      <c r="EY78" s="88"/>
      <c r="EZ78" s="88"/>
      <c r="FA78" s="88"/>
      <c r="FB78" s="88"/>
      <c r="FC78" s="88"/>
      <c r="FD78" s="88"/>
      <c r="FE78" s="88"/>
      <c r="FF78" s="88"/>
      <c r="FG78" s="88"/>
      <c r="FH78" s="88"/>
      <c r="FI78" s="88"/>
      <c r="FJ78" s="88"/>
      <c r="FK78" s="88"/>
      <c r="FL78" s="88"/>
      <c r="FM78" s="88"/>
      <c r="FN78" s="88"/>
      <c r="FO78" s="88"/>
      <c r="FP78" s="88"/>
      <c r="FQ78" s="88"/>
      <c r="FR78" s="88"/>
      <c r="FS78" s="88"/>
      <c r="FT78" s="88"/>
      <c r="FU78" s="88"/>
      <c r="FV78" s="88"/>
      <c r="FW78" s="89"/>
      <c r="FY78" s="4"/>
      <c r="FZ78" s="4"/>
      <c r="GA78" s="4"/>
      <c r="GB78" s="4"/>
      <c r="GC78" s="83" t="s">
        <v>29</v>
      </c>
      <c r="GD78" s="83"/>
      <c r="GE78" s="83"/>
      <c r="GF78" s="83"/>
      <c r="GG78" s="83"/>
      <c r="GH78" s="83"/>
      <c r="GI78" s="83"/>
      <c r="GJ78" s="83"/>
      <c r="GK78" s="83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29</v>
      </c>
      <c r="JS78" s="83"/>
      <c r="JT78" s="83"/>
      <c r="JU78" s="83"/>
      <c r="JV78" s="83"/>
      <c r="JW78" s="83"/>
      <c r="JX78" s="83"/>
      <c r="JY78" s="83"/>
      <c r="JZ78" s="83"/>
      <c r="KA78" s="80">
        <f>データ!DE7</f>
        <v>85.4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69.900000000000006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59.6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51.8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51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0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2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【619.1】</v>
      </c>
      <c r="C88" s="46" t="str">
        <f>データ!AT6</f>
        <v>【2.3】</v>
      </c>
      <c r="D88" s="46" t="str">
        <f>データ!BE6</f>
        <v>【17】</v>
      </c>
      <c r="E88" s="46" t="str">
        <f>データ!DU6</f>
        <v>【205.9】</v>
      </c>
      <c r="F88" s="46" t="str">
        <f>データ!BP6</f>
        <v>【20.8】</v>
      </c>
      <c r="G88" s="46" t="str">
        <f>データ!CA6</f>
        <v>【14,290】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【425.4】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2PT8URKUHdSQduLUAt332tsZ4ufWZ2MZD/xrWTlET+T7etWwFgu0D+zfY9HJmaUtip41XZQ2CVnpKuMSdSX7LQ==" saltValue="8pdmjY/Oas+tZG6lKT+OMg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3" t="s">
        <v>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25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61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62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63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64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65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66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67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68</v>
      </c>
      <c r="CN4" s="149" t="s">
        <v>69</v>
      </c>
      <c r="CO4" s="140" t="s">
        <v>70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71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72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73</v>
      </c>
      <c r="B5" s="58"/>
      <c r="C5" s="58"/>
      <c r="D5" s="58"/>
      <c r="E5" s="58"/>
      <c r="F5" s="58"/>
      <c r="G5" s="58"/>
      <c r="H5" s="59" t="s">
        <v>74</v>
      </c>
      <c r="I5" s="59" t="s">
        <v>75</v>
      </c>
      <c r="J5" s="59" t="s">
        <v>76</v>
      </c>
      <c r="K5" s="59" t="s">
        <v>77</v>
      </c>
      <c r="L5" s="59" t="s">
        <v>78</v>
      </c>
      <c r="M5" s="59" t="s">
        <v>4</v>
      </c>
      <c r="N5" s="59" t="s">
        <v>5</v>
      </c>
      <c r="O5" s="59" t="s">
        <v>79</v>
      </c>
      <c r="P5" s="59" t="s">
        <v>13</v>
      </c>
      <c r="Q5" s="59" t="s">
        <v>80</v>
      </c>
      <c r="R5" s="59" t="s">
        <v>81</v>
      </c>
      <c r="S5" s="59" t="s">
        <v>82</v>
      </c>
      <c r="T5" s="59" t="s">
        <v>83</v>
      </c>
      <c r="U5" s="59" t="s">
        <v>84</v>
      </c>
      <c r="V5" s="59" t="s">
        <v>85</v>
      </c>
      <c r="W5" s="59" t="s">
        <v>86</v>
      </c>
      <c r="X5" s="59" t="s">
        <v>87</v>
      </c>
      <c r="Y5" s="59" t="s">
        <v>88</v>
      </c>
      <c r="Z5" s="59" t="s">
        <v>89</v>
      </c>
      <c r="AA5" s="59" t="s">
        <v>90</v>
      </c>
      <c r="AB5" s="59" t="s">
        <v>91</v>
      </c>
      <c r="AC5" s="59" t="s">
        <v>92</v>
      </c>
      <c r="AD5" s="59" t="s">
        <v>93</v>
      </c>
      <c r="AE5" s="59" t="s">
        <v>94</v>
      </c>
      <c r="AF5" s="59" t="s">
        <v>95</v>
      </c>
      <c r="AG5" s="59" t="s">
        <v>96</v>
      </c>
      <c r="AH5" s="59" t="s">
        <v>97</v>
      </c>
      <c r="AI5" s="59" t="s">
        <v>98</v>
      </c>
      <c r="AJ5" s="59" t="s">
        <v>88</v>
      </c>
      <c r="AK5" s="59" t="s">
        <v>89</v>
      </c>
      <c r="AL5" s="59" t="s">
        <v>90</v>
      </c>
      <c r="AM5" s="59" t="s">
        <v>91</v>
      </c>
      <c r="AN5" s="59" t="s">
        <v>92</v>
      </c>
      <c r="AO5" s="59" t="s">
        <v>93</v>
      </c>
      <c r="AP5" s="59" t="s">
        <v>94</v>
      </c>
      <c r="AQ5" s="59" t="s">
        <v>95</v>
      </c>
      <c r="AR5" s="59" t="s">
        <v>96</v>
      </c>
      <c r="AS5" s="59" t="s">
        <v>97</v>
      </c>
      <c r="AT5" s="59" t="s">
        <v>98</v>
      </c>
      <c r="AU5" s="59" t="s">
        <v>99</v>
      </c>
      <c r="AV5" s="59" t="s">
        <v>100</v>
      </c>
      <c r="AW5" s="59" t="s">
        <v>90</v>
      </c>
      <c r="AX5" s="59" t="s">
        <v>91</v>
      </c>
      <c r="AY5" s="59" t="s">
        <v>101</v>
      </c>
      <c r="AZ5" s="59" t="s">
        <v>93</v>
      </c>
      <c r="BA5" s="59" t="s">
        <v>94</v>
      </c>
      <c r="BB5" s="59" t="s">
        <v>95</v>
      </c>
      <c r="BC5" s="59" t="s">
        <v>96</v>
      </c>
      <c r="BD5" s="59" t="s">
        <v>97</v>
      </c>
      <c r="BE5" s="59" t="s">
        <v>98</v>
      </c>
      <c r="BF5" s="59" t="s">
        <v>99</v>
      </c>
      <c r="BG5" s="59" t="s">
        <v>100</v>
      </c>
      <c r="BH5" s="59" t="s">
        <v>102</v>
      </c>
      <c r="BI5" s="59" t="s">
        <v>91</v>
      </c>
      <c r="BJ5" s="59" t="s">
        <v>101</v>
      </c>
      <c r="BK5" s="59" t="s">
        <v>93</v>
      </c>
      <c r="BL5" s="59" t="s">
        <v>94</v>
      </c>
      <c r="BM5" s="59" t="s">
        <v>95</v>
      </c>
      <c r="BN5" s="59" t="s">
        <v>96</v>
      </c>
      <c r="BO5" s="59" t="s">
        <v>97</v>
      </c>
      <c r="BP5" s="59" t="s">
        <v>98</v>
      </c>
      <c r="BQ5" s="59" t="s">
        <v>88</v>
      </c>
      <c r="BR5" s="59" t="s">
        <v>100</v>
      </c>
      <c r="BS5" s="59" t="s">
        <v>90</v>
      </c>
      <c r="BT5" s="59" t="s">
        <v>103</v>
      </c>
      <c r="BU5" s="59" t="s">
        <v>92</v>
      </c>
      <c r="BV5" s="59" t="s">
        <v>93</v>
      </c>
      <c r="BW5" s="59" t="s">
        <v>94</v>
      </c>
      <c r="BX5" s="59" t="s">
        <v>95</v>
      </c>
      <c r="BY5" s="59" t="s">
        <v>96</v>
      </c>
      <c r="BZ5" s="59" t="s">
        <v>97</v>
      </c>
      <c r="CA5" s="59" t="s">
        <v>98</v>
      </c>
      <c r="CB5" s="59" t="s">
        <v>104</v>
      </c>
      <c r="CC5" s="59" t="s">
        <v>100</v>
      </c>
      <c r="CD5" s="59" t="s">
        <v>102</v>
      </c>
      <c r="CE5" s="59" t="s">
        <v>91</v>
      </c>
      <c r="CF5" s="59" t="s">
        <v>101</v>
      </c>
      <c r="CG5" s="59" t="s">
        <v>93</v>
      </c>
      <c r="CH5" s="59" t="s">
        <v>94</v>
      </c>
      <c r="CI5" s="59" t="s">
        <v>95</v>
      </c>
      <c r="CJ5" s="59" t="s">
        <v>96</v>
      </c>
      <c r="CK5" s="59" t="s">
        <v>97</v>
      </c>
      <c r="CL5" s="59" t="s">
        <v>98</v>
      </c>
      <c r="CM5" s="150"/>
      <c r="CN5" s="150"/>
      <c r="CO5" s="59" t="s">
        <v>88</v>
      </c>
      <c r="CP5" s="59" t="s">
        <v>100</v>
      </c>
      <c r="CQ5" s="59" t="s">
        <v>105</v>
      </c>
      <c r="CR5" s="59" t="s">
        <v>103</v>
      </c>
      <c r="CS5" s="59" t="s">
        <v>101</v>
      </c>
      <c r="CT5" s="59" t="s">
        <v>93</v>
      </c>
      <c r="CU5" s="59" t="s">
        <v>94</v>
      </c>
      <c r="CV5" s="59" t="s">
        <v>95</v>
      </c>
      <c r="CW5" s="59" t="s">
        <v>96</v>
      </c>
      <c r="CX5" s="59" t="s">
        <v>97</v>
      </c>
      <c r="CY5" s="59" t="s">
        <v>98</v>
      </c>
      <c r="CZ5" s="59" t="s">
        <v>104</v>
      </c>
      <c r="DA5" s="59" t="s">
        <v>100</v>
      </c>
      <c r="DB5" s="59" t="s">
        <v>90</v>
      </c>
      <c r="DC5" s="59" t="s">
        <v>91</v>
      </c>
      <c r="DD5" s="59" t="s">
        <v>101</v>
      </c>
      <c r="DE5" s="59" t="s">
        <v>93</v>
      </c>
      <c r="DF5" s="59" t="s">
        <v>94</v>
      </c>
      <c r="DG5" s="59" t="s">
        <v>95</v>
      </c>
      <c r="DH5" s="59" t="s">
        <v>96</v>
      </c>
      <c r="DI5" s="59" t="s">
        <v>97</v>
      </c>
      <c r="DJ5" s="59" t="s">
        <v>35</v>
      </c>
      <c r="DK5" s="59" t="s">
        <v>88</v>
      </c>
      <c r="DL5" s="59" t="s">
        <v>106</v>
      </c>
      <c r="DM5" s="59" t="s">
        <v>102</v>
      </c>
      <c r="DN5" s="59" t="s">
        <v>91</v>
      </c>
      <c r="DO5" s="59" t="s">
        <v>101</v>
      </c>
      <c r="DP5" s="59" t="s">
        <v>93</v>
      </c>
      <c r="DQ5" s="59" t="s">
        <v>94</v>
      </c>
      <c r="DR5" s="59" t="s">
        <v>95</v>
      </c>
      <c r="DS5" s="59" t="s">
        <v>96</v>
      </c>
      <c r="DT5" s="59" t="s">
        <v>97</v>
      </c>
      <c r="DU5" s="59" t="s">
        <v>98</v>
      </c>
    </row>
    <row r="6" spans="1:125" s="66" customFormat="1" x14ac:dyDescent="0.15">
      <c r="A6" s="49" t="s">
        <v>107</v>
      </c>
      <c r="B6" s="60">
        <f>B8</f>
        <v>2019</v>
      </c>
      <c r="C6" s="60">
        <f t="shared" ref="C6:X6" si="1">C8</f>
        <v>382019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3</v>
      </c>
      <c r="H6" s="60" t="str">
        <f>SUBSTITUTE(H8,"　","")</f>
        <v>愛媛県松山市</v>
      </c>
      <c r="I6" s="60" t="str">
        <f t="shared" si="1"/>
        <v>上野町駐車場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Ａ３Ｂ２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広場式</v>
      </c>
      <c r="R6" s="63">
        <f t="shared" si="1"/>
        <v>26</v>
      </c>
      <c r="S6" s="62" t="str">
        <f t="shared" si="1"/>
        <v>無</v>
      </c>
      <c r="T6" s="62" t="str">
        <f t="shared" si="1"/>
        <v>無</v>
      </c>
      <c r="U6" s="63">
        <f t="shared" si="1"/>
        <v>4695</v>
      </c>
      <c r="V6" s="63">
        <f t="shared" si="1"/>
        <v>162</v>
      </c>
      <c r="W6" s="63">
        <f t="shared" si="1"/>
        <v>0</v>
      </c>
      <c r="X6" s="62" t="str">
        <f t="shared" si="1"/>
        <v>利用料金制</v>
      </c>
      <c r="Y6" s="64">
        <f>IF(Y8="-",NA(),Y8)</f>
        <v>2530</v>
      </c>
      <c r="Z6" s="64">
        <f t="shared" ref="Z6:AH6" si="2">IF(Z8="-",NA(),Z8)</f>
        <v>1626.2</v>
      </c>
      <c r="AA6" s="64">
        <f t="shared" si="2"/>
        <v>164.2</v>
      </c>
      <c r="AB6" s="64">
        <f t="shared" si="2"/>
        <v>122.1</v>
      </c>
      <c r="AC6" s="64">
        <f t="shared" si="2"/>
        <v>190.1</v>
      </c>
      <c r="AD6" s="64">
        <f t="shared" si="2"/>
        <v>443.6</v>
      </c>
      <c r="AE6" s="64">
        <f t="shared" si="2"/>
        <v>355.6</v>
      </c>
      <c r="AF6" s="64">
        <f t="shared" si="2"/>
        <v>358.6</v>
      </c>
      <c r="AG6" s="64">
        <f t="shared" si="2"/>
        <v>464.8</v>
      </c>
      <c r="AH6" s="64">
        <f t="shared" si="2"/>
        <v>1721.5</v>
      </c>
      <c r="AI6" s="61" t="str">
        <f>IF(AI8="-","",IF(AI8="-","【-】","【"&amp;SUBSTITUTE(TEXT(AI8,"#,##0.0"),"-","△")&amp;"】"))</f>
        <v>【619.1】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2.2999999999999998</v>
      </c>
      <c r="AP6" s="64">
        <f t="shared" si="3"/>
        <v>2.7</v>
      </c>
      <c r="AQ6" s="64">
        <f t="shared" si="3"/>
        <v>2.2999999999999998</v>
      </c>
      <c r="AR6" s="64">
        <f t="shared" si="3"/>
        <v>9.6999999999999993</v>
      </c>
      <c r="AS6" s="64">
        <f t="shared" si="3"/>
        <v>1.3</v>
      </c>
      <c r="AT6" s="61" t="str">
        <f>IF(AT8="-","",IF(AT8="-","【-】","【"&amp;SUBSTITUTE(TEXT(AT8,"#,##0.0"),"-","△")&amp;"】"))</f>
        <v>【2.3】</v>
      </c>
      <c r="AU6" s="65" t="e">
        <f>IF(AU8="-",NA(),AU8)</f>
        <v>#N/A</v>
      </c>
      <c r="AV6" s="65" t="e">
        <f t="shared" ref="AV6:BD6" si="4">IF(AV8="-",NA(),AV8)</f>
        <v>#N/A</v>
      </c>
      <c r="AW6" s="65" t="e">
        <f t="shared" si="4"/>
        <v>#N/A</v>
      </c>
      <c r="AX6" s="65">
        <f t="shared" si="4"/>
        <v>0</v>
      </c>
      <c r="AY6" s="65">
        <f t="shared" si="4"/>
        <v>0</v>
      </c>
      <c r="AZ6" s="65">
        <f t="shared" si="4"/>
        <v>48</v>
      </c>
      <c r="BA6" s="65">
        <f t="shared" si="4"/>
        <v>54</v>
      </c>
      <c r="BB6" s="65">
        <f t="shared" si="4"/>
        <v>33</v>
      </c>
      <c r="BC6" s="65">
        <f t="shared" si="4"/>
        <v>14</v>
      </c>
      <c r="BD6" s="65">
        <f t="shared" si="4"/>
        <v>4</v>
      </c>
      <c r="BE6" s="63" t="str">
        <f>IF(BE8="-","",IF(BE8="-","【-】","【"&amp;SUBSTITUTE(TEXT(BE8,"#,##0"),"-","△")&amp;"】"))</f>
        <v>【17】</v>
      </c>
      <c r="BF6" s="64">
        <f>IF(BF8="-",NA(),BF8)</f>
        <v>96</v>
      </c>
      <c r="BG6" s="64">
        <f t="shared" ref="BG6:BO6" si="5">IF(BG8="-",NA(),BG8)</f>
        <v>93.9</v>
      </c>
      <c r="BH6" s="64">
        <f t="shared" si="5"/>
        <v>39.1</v>
      </c>
      <c r="BI6" s="64">
        <f t="shared" si="5"/>
        <v>18.100000000000001</v>
      </c>
      <c r="BJ6" s="64">
        <f t="shared" si="5"/>
        <v>47.4</v>
      </c>
      <c r="BK6" s="64">
        <f t="shared" si="5"/>
        <v>33.4</v>
      </c>
      <c r="BL6" s="64">
        <f t="shared" si="5"/>
        <v>32.299999999999997</v>
      </c>
      <c r="BM6" s="64">
        <f t="shared" si="5"/>
        <v>22.3</v>
      </c>
      <c r="BN6" s="64">
        <f t="shared" si="5"/>
        <v>33.6</v>
      </c>
      <c r="BO6" s="64">
        <f t="shared" si="5"/>
        <v>35.299999999999997</v>
      </c>
      <c r="BP6" s="61" t="str">
        <f>IF(BP8="-","",IF(BP8="-","【-】","【"&amp;SUBSTITUTE(TEXT(BP8,"#,##0.0"),"-","△")&amp;"】"))</f>
        <v>【20.8】</v>
      </c>
      <c r="BQ6" s="65">
        <f>IF(BQ8="-",NA(),BQ8)</f>
        <v>1215</v>
      </c>
      <c r="BR6" s="65">
        <f t="shared" ref="BR6:BZ6" si="6">IF(BR8="-",NA(),BR8)</f>
        <v>1282</v>
      </c>
      <c r="BS6" s="65">
        <f t="shared" si="6"/>
        <v>1557</v>
      </c>
      <c r="BT6" s="65">
        <f t="shared" si="6"/>
        <v>1094</v>
      </c>
      <c r="BU6" s="65">
        <f t="shared" si="6"/>
        <v>3460</v>
      </c>
      <c r="BV6" s="65">
        <f t="shared" si="6"/>
        <v>9663</v>
      </c>
      <c r="BW6" s="65">
        <f t="shared" si="6"/>
        <v>9019</v>
      </c>
      <c r="BX6" s="65">
        <f t="shared" si="6"/>
        <v>8406</v>
      </c>
      <c r="BY6" s="65">
        <f t="shared" si="6"/>
        <v>7531</v>
      </c>
      <c r="BZ6" s="65">
        <f t="shared" si="6"/>
        <v>8442</v>
      </c>
      <c r="CA6" s="63" t="str">
        <f>IF(CA8="-","",IF(CA8="-","【-】","【"&amp;SUBSTITUTE(TEXT(CA8,"#,##0"),"-","△")&amp;"】"))</f>
        <v>【14,290】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108</v>
      </c>
      <c r="CM6" s="63">
        <f t="shared" ref="CM6:CN6" si="7">CM8</f>
        <v>0</v>
      </c>
      <c r="CN6" s="63" t="str">
        <f t="shared" si="7"/>
        <v>-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108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85.4</v>
      </c>
      <c r="DF6" s="64">
        <f t="shared" si="8"/>
        <v>69.900000000000006</v>
      </c>
      <c r="DG6" s="64">
        <f t="shared" si="8"/>
        <v>59.6</v>
      </c>
      <c r="DH6" s="64">
        <f t="shared" si="8"/>
        <v>51.8</v>
      </c>
      <c r="DI6" s="64">
        <f t="shared" si="8"/>
        <v>51</v>
      </c>
      <c r="DJ6" s="61" t="str">
        <f>IF(DJ8="-","",IF(DJ8="-","【-】","【"&amp;SUBSTITUTE(TEXT(DJ8,"#,##0.0"),"-","△")&amp;"】"))</f>
        <v>【425.4】</v>
      </c>
      <c r="DK6" s="64">
        <f>IF(DK8="-",NA(),DK8)</f>
        <v>0</v>
      </c>
      <c r="DL6" s="64">
        <f t="shared" ref="DL6:DT6" si="9">IF(DL8="-",NA(),DL8)</f>
        <v>0</v>
      </c>
      <c r="DM6" s="64">
        <f t="shared" si="9"/>
        <v>0</v>
      </c>
      <c r="DN6" s="64">
        <f t="shared" si="9"/>
        <v>0</v>
      </c>
      <c r="DO6" s="64">
        <f t="shared" si="9"/>
        <v>0</v>
      </c>
      <c r="DP6" s="64">
        <f t="shared" si="9"/>
        <v>154.1</v>
      </c>
      <c r="DQ6" s="64">
        <f t="shared" si="9"/>
        <v>151.6</v>
      </c>
      <c r="DR6" s="64">
        <f t="shared" si="9"/>
        <v>151.19999999999999</v>
      </c>
      <c r="DS6" s="64">
        <f t="shared" si="9"/>
        <v>159.69999999999999</v>
      </c>
      <c r="DT6" s="64">
        <f t="shared" si="9"/>
        <v>176</v>
      </c>
      <c r="DU6" s="61" t="str">
        <f>IF(DU8="-","",IF(DU8="-","【-】","【"&amp;SUBSTITUTE(TEXT(DU8,"#,##0.0"),"-","△")&amp;"】"))</f>
        <v>【205.9】</v>
      </c>
    </row>
    <row r="7" spans="1:125" s="66" customFormat="1" x14ac:dyDescent="0.15">
      <c r="A7" s="49" t="s">
        <v>109</v>
      </c>
      <c r="B7" s="60">
        <f t="shared" ref="B7:X7" si="10">B8</f>
        <v>2019</v>
      </c>
      <c r="C7" s="60">
        <f t="shared" si="10"/>
        <v>382019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3</v>
      </c>
      <c r="H7" s="60" t="str">
        <f t="shared" si="10"/>
        <v>愛媛県　松山市</v>
      </c>
      <c r="I7" s="60" t="str">
        <f t="shared" si="10"/>
        <v>上野町駐車場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Ａ３Ｂ２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広場式</v>
      </c>
      <c r="R7" s="63">
        <f t="shared" si="10"/>
        <v>26</v>
      </c>
      <c r="S7" s="62" t="str">
        <f t="shared" si="10"/>
        <v>無</v>
      </c>
      <c r="T7" s="62" t="str">
        <f t="shared" si="10"/>
        <v>無</v>
      </c>
      <c r="U7" s="63">
        <f t="shared" si="10"/>
        <v>4695</v>
      </c>
      <c r="V7" s="63">
        <f t="shared" si="10"/>
        <v>162</v>
      </c>
      <c r="W7" s="63">
        <f t="shared" si="10"/>
        <v>0</v>
      </c>
      <c r="X7" s="62" t="str">
        <f t="shared" si="10"/>
        <v>利用料金制</v>
      </c>
      <c r="Y7" s="64">
        <f>Y8</f>
        <v>2530</v>
      </c>
      <c r="Z7" s="64">
        <f t="shared" ref="Z7:AH7" si="11">Z8</f>
        <v>1626.2</v>
      </c>
      <c r="AA7" s="64">
        <f t="shared" si="11"/>
        <v>164.2</v>
      </c>
      <c r="AB7" s="64">
        <f t="shared" si="11"/>
        <v>122.1</v>
      </c>
      <c r="AC7" s="64">
        <f t="shared" si="11"/>
        <v>190.1</v>
      </c>
      <c r="AD7" s="64">
        <f t="shared" si="11"/>
        <v>443.6</v>
      </c>
      <c r="AE7" s="64">
        <f t="shared" si="11"/>
        <v>355.6</v>
      </c>
      <c r="AF7" s="64">
        <f t="shared" si="11"/>
        <v>358.6</v>
      </c>
      <c r="AG7" s="64">
        <f t="shared" si="11"/>
        <v>464.8</v>
      </c>
      <c r="AH7" s="64">
        <f t="shared" si="11"/>
        <v>1721.5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2.2999999999999998</v>
      </c>
      <c r="AP7" s="64">
        <f t="shared" si="12"/>
        <v>2.7</v>
      </c>
      <c r="AQ7" s="64">
        <f t="shared" si="12"/>
        <v>2.2999999999999998</v>
      </c>
      <c r="AR7" s="64">
        <f t="shared" si="12"/>
        <v>9.6999999999999993</v>
      </c>
      <c r="AS7" s="64">
        <f t="shared" si="12"/>
        <v>1.3</v>
      </c>
      <c r="AT7" s="61"/>
      <c r="AU7" s="65" t="str">
        <f>AU8</f>
        <v>-</v>
      </c>
      <c r="AV7" s="65" t="str">
        <f t="shared" ref="AV7:BD7" si="13">AV8</f>
        <v>-</v>
      </c>
      <c r="AW7" s="65" t="str">
        <f t="shared" si="13"/>
        <v>-</v>
      </c>
      <c r="AX7" s="65">
        <f t="shared" si="13"/>
        <v>0</v>
      </c>
      <c r="AY7" s="65">
        <f t="shared" si="13"/>
        <v>0</v>
      </c>
      <c r="AZ7" s="65">
        <f t="shared" si="13"/>
        <v>48</v>
      </c>
      <c r="BA7" s="65">
        <f t="shared" si="13"/>
        <v>54</v>
      </c>
      <c r="BB7" s="65">
        <f t="shared" si="13"/>
        <v>33</v>
      </c>
      <c r="BC7" s="65">
        <f t="shared" si="13"/>
        <v>14</v>
      </c>
      <c r="BD7" s="65">
        <f t="shared" si="13"/>
        <v>4</v>
      </c>
      <c r="BE7" s="63"/>
      <c r="BF7" s="64">
        <f>BF8</f>
        <v>96</v>
      </c>
      <c r="BG7" s="64">
        <f t="shared" ref="BG7:BO7" si="14">BG8</f>
        <v>93.9</v>
      </c>
      <c r="BH7" s="64">
        <f t="shared" si="14"/>
        <v>39.1</v>
      </c>
      <c r="BI7" s="64">
        <f t="shared" si="14"/>
        <v>18.100000000000001</v>
      </c>
      <c r="BJ7" s="64">
        <f t="shared" si="14"/>
        <v>47.4</v>
      </c>
      <c r="BK7" s="64">
        <f t="shared" si="14"/>
        <v>33.4</v>
      </c>
      <c r="BL7" s="64">
        <f t="shared" si="14"/>
        <v>32.299999999999997</v>
      </c>
      <c r="BM7" s="64">
        <f t="shared" si="14"/>
        <v>22.3</v>
      </c>
      <c r="BN7" s="64">
        <f t="shared" si="14"/>
        <v>33.6</v>
      </c>
      <c r="BO7" s="64">
        <f t="shared" si="14"/>
        <v>35.299999999999997</v>
      </c>
      <c r="BP7" s="61"/>
      <c r="BQ7" s="65">
        <f>BQ8</f>
        <v>1215</v>
      </c>
      <c r="BR7" s="65">
        <f t="shared" ref="BR7:BZ7" si="15">BR8</f>
        <v>1282</v>
      </c>
      <c r="BS7" s="65">
        <f t="shared" si="15"/>
        <v>1557</v>
      </c>
      <c r="BT7" s="65">
        <f t="shared" si="15"/>
        <v>1094</v>
      </c>
      <c r="BU7" s="65">
        <f t="shared" si="15"/>
        <v>3460</v>
      </c>
      <c r="BV7" s="65">
        <f t="shared" si="15"/>
        <v>9663</v>
      </c>
      <c r="BW7" s="65">
        <f t="shared" si="15"/>
        <v>9019</v>
      </c>
      <c r="BX7" s="65">
        <f t="shared" si="15"/>
        <v>8406</v>
      </c>
      <c r="BY7" s="65">
        <f t="shared" si="15"/>
        <v>7531</v>
      </c>
      <c r="BZ7" s="65">
        <f t="shared" si="15"/>
        <v>8442</v>
      </c>
      <c r="CA7" s="63"/>
      <c r="CB7" s="64" t="s">
        <v>110</v>
      </c>
      <c r="CC7" s="64" t="s">
        <v>110</v>
      </c>
      <c r="CD7" s="64" t="s">
        <v>110</v>
      </c>
      <c r="CE7" s="64" t="s">
        <v>110</v>
      </c>
      <c r="CF7" s="64" t="s">
        <v>110</v>
      </c>
      <c r="CG7" s="64" t="s">
        <v>110</v>
      </c>
      <c r="CH7" s="64" t="s">
        <v>110</v>
      </c>
      <c r="CI7" s="64" t="s">
        <v>110</v>
      </c>
      <c r="CJ7" s="64" t="s">
        <v>110</v>
      </c>
      <c r="CK7" s="64" t="s">
        <v>108</v>
      </c>
      <c r="CL7" s="61"/>
      <c r="CM7" s="63">
        <f>CM8</f>
        <v>0</v>
      </c>
      <c r="CN7" s="63" t="str">
        <f>CN8</f>
        <v>-</v>
      </c>
      <c r="CO7" s="64" t="s">
        <v>110</v>
      </c>
      <c r="CP7" s="64" t="s">
        <v>110</v>
      </c>
      <c r="CQ7" s="64" t="s">
        <v>110</v>
      </c>
      <c r="CR7" s="64" t="s">
        <v>110</v>
      </c>
      <c r="CS7" s="64" t="s">
        <v>110</v>
      </c>
      <c r="CT7" s="64" t="s">
        <v>110</v>
      </c>
      <c r="CU7" s="64" t="s">
        <v>110</v>
      </c>
      <c r="CV7" s="64" t="s">
        <v>110</v>
      </c>
      <c r="CW7" s="64" t="s">
        <v>110</v>
      </c>
      <c r="CX7" s="64" t="s">
        <v>108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85.4</v>
      </c>
      <c r="DF7" s="64">
        <f t="shared" si="16"/>
        <v>69.900000000000006</v>
      </c>
      <c r="DG7" s="64">
        <f t="shared" si="16"/>
        <v>59.6</v>
      </c>
      <c r="DH7" s="64">
        <f t="shared" si="16"/>
        <v>51.8</v>
      </c>
      <c r="DI7" s="64">
        <f t="shared" si="16"/>
        <v>51</v>
      </c>
      <c r="DJ7" s="61"/>
      <c r="DK7" s="64">
        <f>DK8</f>
        <v>0</v>
      </c>
      <c r="DL7" s="64">
        <f t="shared" ref="DL7:DT7" si="17">DL8</f>
        <v>0</v>
      </c>
      <c r="DM7" s="64">
        <f t="shared" si="17"/>
        <v>0</v>
      </c>
      <c r="DN7" s="64">
        <f t="shared" si="17"/>
        <v>0</v>
      </c>
      <c r="DO7" s="64">
        <f t="shared" si="17"/>
        <v>0</v>
      </c>
      <c r="DP7" s="64">
        <f t="shared" si="17"/>
        <v>154.1</v>
      </c>
      <c r="DQ7" s="64">
        <f t="shared" si="17"/>
        <v>151.6</v>
      </c>
      <c r="DR7" s="64">
        <f t="shared" si="17"/>
        <v>151.19999999999999</v>
      </c>
      <c r="DS7" s="64">
        <f t="shared" si="17"/>
        <v>159.69999999999999</v>
      </c>
      <c r="DT7" s="64">
        <f t="shared" si="17"/>
        <v>176</v>
      </c>
      <c r="DU7" s="61"/>
    </row>
    <row r="8" spans="1:125" s="66" customFormat="1" x14ac:dyDescent="0.15">
      <c r="A8" s="49"/>
      <c r="B8" s="67">
        <v>2019</v>
      </c>
      <c r="C8" s="67">
        <v>382019</v>
      </c>
      <c r="D8" s="67">
        <v>47</v>
      </c>
      <c r="E8" s="67">
        <v>14</v>
      </c>
      <c r="F8" s="67">
        <v>0</v>
      </c>
      <c r="G8" s="67">
        <v>3</v>
      </c>
      <c r="H8" s="67" t="s">
        <v>111</v>
      </c>
      <c r="I8" s="67" t="s">
        <v>112</v>
      </c>
      <c r="J8" s="67" t="s">
        <v>113</v>
      </c>
      <c r="K8" s="67" t="s">
        <v>114</v>
      </c>
      <c r="L8" s="67" t="s">
        <v>115</v>
      </c>
      <c r="M8" s="67" t="s">
        <v>116</v>
      </c>
      <c r="N8" s="67" t="s">
        <v>117</v>
      </c>
      <c r="O8" s="68" t="s">
        <v>118</v>
      </c>
      <c r="P8" s="69" t="s">
        <v>119</v>
      </c>
      <c r="Q8" s="69" t="s">
        <v>120</v>
      </c>
      <c r="R8" s="70">
        <v>26</v>
      </c>
      <c r="S8" s="69" t="s">
        <v>121</v>
      </c>
      <c r="T8" s="69" t="s">
        <v>121</v>
      </c>
      <c r="U8" s="70">
        <v>4695</v>
      </c>
      <c r="V8" s="70">
        <v>162</v>
      </c>
      <c r="W8" s="70">
        <v>0</v>
      </c>
      <c r="X8" s="69" t="s">
        <v>122</v>
      </c>
      <c r="Y8" s="71">
        <v>2530</v>
      </c>
      <c r="Z8" s="71">
        <v>1626.2</v>
      </c>
      <c r="AA8" s="71">
        <v>164.2</v>
      </c>
      <c r="AB8" s="71">
        <v>122.1</v>
      </c>
      <c r="AC8" s="71">
        <v>190.1</v>
      </c>
      <c r="AD8" s="71">
        <v>443.6</v>
      </c>
      <c r="AE8" s="71">
        <v>355.6</v>
      </c>
      <c r="AF8" s="71">
        <v>358.6</v>
      </c>
      <c r="AG8" s="71">
        <v>464.8</v>
      </c>
      <c r="AH8" s="71">
        <v>1721.5</v>
      </c>
      <c r="AI8" s="68">
        <v>619.1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2.2999999999999998</v>
      </c>
      <c r="AP8" s="71">
        <v>2.7</v>
      </c>
      <c r="AQ8" s="71">
        <v>2.2999999999999998</v>
      </c>
      <c r="AR8" s="71">
        <v>9.6999999999999993</v>
      </c>
      <c r="AS8" s="71">
        <v>1.3</v>
      </c>
      <c r="AT8" s="68">
        <v>2.2999999999999998</v>
      </c>
      <c r="AU8" s="72" t="s">
        <v>115</v>
      </c>
      <c r="AV8" s="72" t="s">
        <v>115</v>
      </c>
      <c r="AW8" s="72" t="s">
        <v>115</v>
      </c>
      <c r="AX8" s="72">
        <v>0</v>
      </c>
      <c r="AY8" s="72">
        <v>0</v>
      </c>
      <c r="AZ8" s="72">
        <v>48</v>
      </c>
      <c r="BA8" s="72">
        <v>54</v>
      </c>
      <c r="BB8" s="72">
        <v>33</v>
      </c>
      <c r="BC8" s="72">
        <v>14</v>
      </c>
      <c r="BD8" s="72">
        <v>4</v>
      </c>
      <c r="BE8" s="72">
        <v>17</v>
      </c>
      <c r="BF8" s="71">
        <v>96</v>
      </c>
      <c r="BG8" s="71">
        <v>93.9</v>
      </c>
      <c r="BH8" s="71">
        <v>39.1</v>
      </c>
      <c r="BI8" s="71">
        <v>18.100000000000001</v>
      </c>
      <c r="BJ8" s="71">
        <v>47.4</v>
      </c>
      <c r="BK8" s="71">
        <v>33.4</v>
      </c>
      <c r="BL8" s="71">
        <v>32.299999999999997</v>
      </c>
      <c r="BM8" s="71">
        <v>22.3</v>
      </c>
      <c r="BN8" s="71">
        <v>33.6</v>
      </c>
      <c r="BO8" s="71">
        <v>35.299999999999997</v>
      </c>
      <c r="BP8" s="68">
        <v>20.8</v>
      </c>
      <c r="BQ8" s="72">
        <v>1215</v>
      </c>
      <c r="BR8" s="72">
        <v>1282</v>
      </c>
      <c r="BS8" s="72">
        <v>1557</v>
      </c>
      <c r="BT8" s="73">
        <v>1094</v>
      </c>
      <c r="BU8" s="73">
        <v>3460</v>
      </c>
      <c r="BV8" s="72">
        <v>9663</v>
      </c>
      <c r="BW8" s="72">
        <v>9019</v>
      </c>
      <c r="BX8" s="72">
        <v>8406</v>
      </c>
      <c r="BY8" s="72">
        <v>7531</v>
      </c>
      <c r="BZ8" s="72">
        <v>8442</v>
      </c>
      <c r="CA8" s="70">
        <v>14290</v>
      </c>
      <c r="CB8" s="71" t="s">
        <v>115</v>
      </c>
      <c r="CC8" s="71" t="s">
        <v>115</v>
      </c>
      <c r="CD8" s="71" t="s">
        <v>115</v>
      </c>
      <c r="CE8" s="71" t="s">
        <v>115</v>
      </c>
      <c r="CF8" s="71" t="s">
        <v>115</v>
      </c>
      <c r="CG8" s="71" t="s">
        <v>115</v>
      </c>
      <c r="CH8" s="71" t="s">
        <v>115</v>
      </c>
      <c r="CI8" s="71" t="s">
        <v>115</v>
      </c>
      <c r="CJ8" s="71" t="s">
        <v>115</v>
      </c>
      <c r="CK8" s="71" t="s">
        <v>115</v>
      </c>
      <c r="CL8" s="68" t="s">
        <v>115</v>
      </c>
      <c r="CM8" s="70">
        <v>0</v>
      </c>
      <c r="CN8" s="70" t="s">
        <v>115</v>
      </c>
      <c r="CO8" s="71" t="s">
        <v>115</v>
      </c>
      <c r="CP8" s="71" t="s">
        <v>115</v>
      </c>
      <c r="CQ8" s="71" t="s">
        <v>115</v>
      </c>
      <c r="CR8" s="71" t="s">
        <v>115</v>
      </c>
      <c r="CS8" s="71" t="s">
        <v>115</v>
      </c>
      <c r="CT8" s="71" t="s">
        <v>115</v>
      </c>
      <c r="CU8" s="71" t="s">
        <v>115</v>
      </c>
      <c r="CV8" s="71" t="s">
        <v>115</v>
      </c>
      <c r="CW8" s="71" t="s">
        <v>115</v>
      </c>
      <c r="CX8" s="71" t="s">
        <v>115</v>
      </c>
      <c r="CY8" s="68" t="s">
        <v>115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85.4</v>
      </c>
      <c r="DF8" s="71">
        <v>69.900000000000006</v>
      </c>
      <c r="DG8" s="71">
        <v>59.6</v>
      </c>
      <c r="DH8" s="71">
        <v>51.8</v>
      </c>
      <c r="DI8" s="71">
        <v>51</v>
      </c>
      <c r="DJ8" s="68">
        <v>425.4</v>
      </c>
      <c r="DK8" s="71">
        <v>0</v>
      </c>
      <c r="DL8" s="71">
        <v>0</v>
      </c>
      <c r="DM8" s="71">
        <v>0</v>
      </c>
      <c r="DN8" s="71">
        <v>0</v>
      </c>
      <c r="DO8" s="71">
        <v>0</v>
      </c>
      <c r="DP8" s="71">
        <v>154.1</v>
      </c>
      <c r="DQ8" s="71">
        <v>151.6</v>
      </c>
      <c r="DR8" s="71">
        <v>151.19999999999999</v>
      </c>
      <c r="DS8" s="71">
        <v>159.69999999999999</v>
      </c>
      <c r="DT8" s="71">
        <v>176</v>
      </c>
      <c r="DU8" s="68">
        <v>205.9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123</v>
      </c>
      <c r="C10" s="78" t="s">
        <v>124</v>
      </c>
      <c r="D10" s="78" t="s">
        <v>125</v>
      </c>
      <c r="E10" s="78" t="s">
        <v>126</v>
      </c>
      <c r="F10" s="78" t="s">
        <v>127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52</v>
      </c>
      <c r="B11" s="79" t="str">
        <f>IF(VALUE($B$6)=0,"",IF(VALUE($B$6)&gt;2022,"R"&amp;TEXT(VALUE($B$6)-2022,"00"),"H"&amp;VALUE($B$6)-1992))</f>
        <v>H27</v>
      </c>
      <c r="C11" s="79" t="str">
        <f>IF(VALUE($B$6)=0,"",IF(VALUE($B$6)&gt;2021,"R"&amp;TEXT(VALUE($B$6)-2021,"00"),"H"&amp;VALUE($B$6)-1991))</f>
        <v>H28</v>
      </c>
      <c r="D11" s="79" t="str">
        <f>IF(VALUE($B$6)=0,"",IF(VALUE($B$6)&gt;2020,"R"&amp;TEXT(VALUE($B$6)-2020,"00"),"H"&amp;VALUE($B$6)-1990))</f>
        <v>H29</v>
      </c>
      <c r="E11" s="79" t="str">
        <f>IF(VALUE($B$6)=0,"",IF(VALUE($B$6)&gt;2019,"R"&amp;TEXT(VALUE($B$6)-2019,"00"),"H"&amp;VALUE($B$6)-1989))</f>
        <v>H30</v>
      </c>
      <c r="F11" s="79" t="str">
        <f>IF(VALUE($B$6)=0,"",IF(VALUE($B$6)&gt;2018,"R"&amp;TEXT(VALUE($B$6)-2018,"00"),"H"&amp;VALUE($B$6)-1988))</f>
        <v>R01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2021-02-07T23:42:51Z</cp:lastPrinted>
  <dcterms:created xsi:type="dcterms:W3CDTF">2020-12-04T03:39:03Z</dcterms:created>
  <dcterms:modified xsi:type="dcterms:W3CDTF">2021-02-07T23:42:54Z</dcterms:modified>
  <cp:category/>
</cp:coreProperties>
</file>