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2 （影浦）\団体別ファイル\【〆切2８（月）】公営企業に係る経営比較分析表（令和元年度決算）の分析等について（依頼）\01 松山市〇\"/>
    </mc:Choice>
  </mc:AlternateContent>
  <workbookProtection workbookAlgorithmName="SHA-512" workbookHashValue="S9GjxiSvWqZVV9X9B1YX79ZzgycIGdETLypODj0YblNpuMqf5CnPfaiQymlzFhSG5TTEZ2SatUvTt24dQkdflA==" workbookSaltValue="+msBbe7kuy8x39K+fPUFhw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KP78" i="4" s="1"/>
  <c r="DE7" i="5"/>
  <c r="KA78" i="4" s="1"/>
  <c r="DD7" i="5"/>
  <c r="MI77" i="4" s="1"/>
  <c r="DC7" i="5"/>
  <c r="DB7" i="5"/>
  <c r="DA7" i="5"/>
  <c r="CZ7" i="5"/>
  <c r="KA77" i="4" s="1"/>
  <c r="CN7" i="5"/>
  <c r="CM7" i="5"/>
  <c r="CV67" i="4" s="1"/>
  <c r="BZ7" i="5"/>
  <c r="MA53" i="4" s="1"/>
  <c r="BY7" i="5"/>
  <c r="LH53" i="4" s="1"/>
  <c r="BX7" i="5"/>
  <c r="BW7" i="5"/>
  <c r="JV53" i="4" s="1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BG52" i="4" s="1"/>
  <c r="AV7" i="5"/>
  <c r="AN52" i="4" s="1"/>
  <c r="AU7" i="5"/>
  <c r="U52" i="4" s="1"/>
  <c r="AS7" i="5"/>
  <c r="AR7" i="5"/>
  <c r="AQ7" i="5"/>
  <c r="AP7" i="5"/>
  <c r="AO7" i="5"/>
  <c r="AN7" i="5"/>
  <c r="AM7" i="5"/>
  <c r="GQ31" i="4" s="1"/>
  <c r="AL7" i="5"/>
  <c r="FX31" i="4" s="1"/>
  <c r="AK7" i="5"/>
  <c r="AJ7" i="5"/>
  <c r="AH7" i="5"/>
  <c r="CS32" i="4" s="1"/>
  <c r="AG7" i="5"/>
  <c r="BZ32" i="4" s="1"/>
  <c r="AF7" i="5"/>
  <c r="AE7" i="5"/>
  <c r="AN32" i="4" s="1"/>
  <c r="AD7" i="5"/>
  <c r="U32" i="4" s="1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LE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MA32" i="4"/>
  <c r="JC32" i="4"/>
  <c r="HJ32" i="4"/>
  <c r="GQ32" i="4"/>
  <c r="FX32" i="4"/>
  <c r="FE32" i="4"/>
  <c r="EL32" i="4"/>
  <c r="BG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BG30" i="4"/>
  <c r="BG51" i="4"/>
  <c r="FX30" i="4"/>
  <c r="AV76" i="4"/>
  <c r="KO51" i="4"/>
  <c r="LE76" i="4"/>
  <c r="FX51" i="4"/>
  <c r="KO30" i="4"/>
  <c r="HP76" i="4"/>
  <c r="KP76" i="4"/>
  <c r="FE51" i="4"/>
  <c r="JV30" i="4"/>
  <c r="HA76" i="4"/>
  <c r="AN51" i="4"/>
  <c r="FE30" i="4"/>
  <c r="AN30" i="4"/>
  <c r="AG76" i="4"/>
  <c r="JV51" i="4"/>
  <c r="KA76" i="4"/>
  <c r="EL51" i="4"/>
  <c r="JC30" i="4"/>
  <c r="GL76" i="4"/>
  <c r="U51" i="4"/>
  <c r="EL30" i="4"/>
  <c r="R76" i="4"/>
  <c r="JC51" i="4"/>
  <c r="U30" i="4"/>
</calcChain>
</file>

<file path=xl/sharedStrings.xml><?xml version="1.0" encoding="utf-8"?>
<sst xmlns="http://schemas.openxmlformats.org/spreadsheetml/2006/main" count="282" uniqueCount="131">
  <si>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</si>
  <si>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</si>
  <si>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</si>
  <si>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</si>
  <si>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</si>
  <si>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</si>
  <si>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</si>
  <si>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</si>
  <si>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</si>
  <si>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</si>
  <si>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</si>
  <si>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</si>
  <si>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</si>
  <si>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</si>
  <si>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</si>
  <si>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</si>
  <si>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</si>
  <si>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</si>
  <si>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</si>
  <si>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</si>
  <si>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</si>
  <si>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</si>
  <si>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</si>
  <si>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</si>
  <si>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</si>
  <si>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</si>
  <si>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</si>
  <si>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</si>
  <si>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</si>
  <si>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</si>
  <si>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</si>
  <si>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</si>
  <si>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</si>
  <si>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</si>
  <si>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</si>
  <si>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</si>
  <si>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</si>
  <si>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</si>
  <si>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</si>
  <si>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</si>
  <si>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</si>
  <si>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</si>
  <si>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</si>
  <si>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</si>
  <si>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</si>
  <si>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</si>
  <si>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</si>
  <si>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</si>
  <si>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</si>
  <si>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</si>
  <si>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</si>
  <si>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</si>
  <si>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</si>
  <si>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</si>
  <si>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</si>
  <si>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</si>
  <si>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</si>
  <si>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</si>
  <si>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</si>
  <si>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</si>
  <si>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</si>
  <si>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</si>
  <si>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</si>
  <si>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</si>
  <si>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</si>
  <si>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</si>
  <si>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</si>
  <si>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</si>
  <si>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</si>
  <si>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</si>
  <si>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</si>
  <si>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</si>
  <si>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</si>
  <si>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</si>
  <si>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</si>
  <si>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</si>
  <si>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</si>
  <si>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</si>
  <si>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</si>
  <si>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</si>
  <si>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</si>
  <si>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</si>
  <si>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</si>
  <si>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</si>
  <si>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</si>
  <si>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</si>
  <si>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</si>
  <si>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</si>
  <si>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</si>
  <si>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</si>
  <si>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</si>
  <si>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</si>
  <si>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</si>
  <si>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</si>
  <si>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</si>
  <si>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</si>
  <si>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</si>
  <si>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</si>
  <si>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</si>
  <si>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</si>
  <si>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</si>
  <si>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</si>
  <si>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</si>
  <si>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</si>
  <si>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</si>
  <si>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</si>
  <si>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</si>
  <si>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</si>
  <si>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</si>
  <si>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</si>
  <si>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</si>
  <si>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高架下駐車場（保免）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</si>
  <si>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</si>
  <si>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</si>
  <si>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</si>
  <si>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</si>
  <si>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</si>
  <si>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</si>
  <si>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</si>
  <si>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</si>
  <si>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</si>
  <si>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</si>
  <si>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</si>
  <si>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</si>
  <si>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</si>
  <si>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</si>
  <si>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</si>
  <si>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平成27年度から、指定管理者による利用料金制の
導入により、収支が改善した。（平成29年度以降は、指定管理者の決算を合わせたため、収益等の
状況が下がったように見えている
　平成29年度に実施された国道高架の耐震補強工事に伴い、収入が落ち込んだが、平成30年1月から利用再開し、収入も回復している。
　今後も、指定管理者と協力し、収益性を向上する
ための検討をしていく。</t>
    <phoneticPr fontId="5"/>
  </si>
  <si>
    <t>　他会計からの繰入は必要ない状況であり、収支も
安定している。国道高架下を利用した平面駐車場で
あり、今後大幅な設備投資は見込んでいないが、継
続的に維持管理を行っていく。</t>
    <phoneticPr fontId="5"/>
  </si>
  <si>
    <t>　当駐車場は定期のみの駐車場であり、稼働率は算
定していない。
　今後は指定管理者と協力しながら、継続的な利用者の確保に努めていく必要がある。</t>
    <phoneticPr fontId="5"/>
  </si>
  <si>
    <t>　指定管理者と協力しながら、継続的な利用者の確保及び維持管理に努めていく必要がある。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</si>
</sst>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2608.8000000000002</c:v>
                </c:pt>
                <c:pt idx="1">
                  <c:v>1616.9</c:v>
                </c:pt>
                <c:pt idx="2">
                  <c:v>58.2</c:v>
                </c:pt>
                <c:pt idx="3">
                  <c:v>167.1</c:v>
                </c:pt>
                <c:pt idx="4">
                  <c:v>175.6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9-4FA6-AF7E-8F0C3EA43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9-4FA6-AF7E-8F0C3EA43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4-48DB-85AB-68F2BF5BC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4-48DB-85AB-68F2BF5BC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53F-4E81-8652-AF29A572F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F-4E81-8652-AF29A572F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93C-4028-9E0A-745ABF81D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C-4028-9E0A-745ABF81D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7-40B7-A439-F923C8AF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7-40B7-A439-F923C8AF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F-49D8-90D4-0CEBF1A10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F-49D8-90D4-0CEBF1A10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5-42BA-8032-874403BA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5-42BA-8032-874403BA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96.2</c:v>
                </c:pt>
                <c:pt idx="1">
                  <c:v>93.8</c:v>
                </c:pt>
                <c:pt idx="2">
                  <c:v>-72</c:v>
                </c:pt>
                <c:pt idx="3">
                  <c:v>40.1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8-43F5-A879-5B254DE5E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8-43F5-A879-5B254DE5E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1706</c:v>
                </c:pt>
                <c:pt idx="1">
                  <c:v>1790</c:v>
                </c:pt>
                <c:pt idx="2">
                  <c:v>-516</c:v>
                </c:pt>
                <c:pt idx="3">
                  <c:v>1303</c:v>
                </c:pt>
                <c:pt idx="4">
                  <c:v>1715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0-4062-A7FF-8ED0CE261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0-4062-A7FF-8ED0CE261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43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高架下駐車場（保免）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1108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118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34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45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127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2608.8000000000002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1616.9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58.2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167.1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175.6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443.6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355.6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358.6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464.8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1721.5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2.2999999999999998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2.7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9.6999999999999993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1.3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154.1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151.6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151.19999999999999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159.69999999999999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176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128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129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 t="str">
        <f>データ!AU7</f>
        <v>-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 t="str">
        <f>データ!AV7</f>
        <v>-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 t="str">
        <f>データ!AW7</f>
        <v>-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96.2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93.8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-72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40.1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43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1706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1790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-516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1303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1715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48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14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33.4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22.3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33.6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35.299999999999997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9663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9019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8406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7531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8442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130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 t="str">
        <f>データ!CN7</f>
        <v>-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85.4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69.900000000000006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59.6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51.8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xIicH2UQ5eNwZjkW4329n21xo+U23uz/H3kNyJhh6HZbHM9PjpUekn/NyaW6krHvItt0uGt/DnTw5FgvHVUdDg==" saltValue="jso0ay1Hlw/OXf+wdiVy/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90</v>
      </c>
      <c r="AK5" s="59" t="s">
        <v>101</v>
      </c>
      <c r="AL5" s="59" t="s">
        <v>102</v>
      </c>
      <c r="AM5" s="59" t="s">
        <v>103</v>
      </c>
      <c r="AN5" s="59" t="s">
        <v>104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105</v>
      </c>
      <c r="AV5" s="59" t="s">
        <v>91</v>
      </c>
      <c r="AW5" s="59" t="s">
        <v>92</v>
      </c>
      <c r="AX5" s="59" t="s">
        <v>103</v>
      </c>
      <c r="AY5" s="59" t="s">
        <v>104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90</v>
      </c>
      <c r="BG5" s="59" t="s">
        <v>91</v>
      </c>
      <c r="BH5" s="59" t="s">
        <v>102</v>
      </c>
      <c r="BI5" s="59" t="s">
        <v>93</v>
      </c>
      <c r="BJ5" s="59" t="s">
        <v>94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105</v>
      </c>
      <c r="BR5" s="59" t="s">
        <v>101</v>
      </c>
      <c r="BS5" s="59" t="s">
        <v>92</v>
      </c>
      <c r="BT5" s="59" t="s">
        <v>93</v>
      </c>
      <c r="BU5" s="59" t="s">
        <v>94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105</v>
      </c>
      <c r="CC5" s="59" t="s">
        <v>91</v>
      </c>
      <c r="CD5" s="59" t="s">
        <v>102</v>
      </c>
      <c r="CE5" s="59" t="s">
        <v>93</v>
      </c>
      <c r="CF5" s="59" t="s">
        <v>94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90</v>
      </c>
      <c r="CP5" s="59" t="s">
        <v>101</v>
      </c>
      <c r="CQ5" s="59" t="s">
        <v>92</v>
      </c>
      <c r="CR5" s="59" t="s">
        <v>93</v>
      </c>
      <c r="CS5" s="59" t="s">
        <v>104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105</v>
      </c>
      <c r="DA5" s="59" t="s">
        <v>101</v>
      </c>
      <c r="DB5" s="59" t="s">
        <v>92</v>
      </c>
      <c r="DC5" s="59" t="s">
        <v>93</v>
      </c>
      <c r="DD5" s="59" t="s">
        <v>104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90</v>
      </c>
      <c r="DL5" s="59" t="s">
        <v>101</v>
      </c>
      <c r="DM5" s="59" t="s">
        <v>102</v>
      </c>
      <c r="DN5" s="59" t="s">
        <v>93</v>
      </c>
      <c r="DO5" s="59" t="s">
        <v>94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106</v>
      </c>
      <c r="B6" s="60">
        <f>B8</f>
        <v>2019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8</v>
      </c>
      <c r="H6" s="60" t="str">
        <f>SUBSTITUTE(H8,"　","")</f>
        <v>愛媛県松山市</v>
      </c>
      <c r="I6" s="60" t="str">
        <f t="shared" si="1"/>
        <v>高架下駐車場（保免）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34</v>
      </c>
      <c r="S6" s="62" t="str">
        <f t="shared" si="1"/>
        <v>無</v>
      </c>
      <c r="T6" s="62" t="str">
        <f t="shared" si="1"/>
        <v>無</v>
      </c>
      <c r="U6" s="63">
        <f t="shared" si="1"/>
        <v>1108</v>
      </c>
      <c r="V6" s="63">
        <f t="shared" si="1"/>
        <v>45</v>
      </c>
      <c r="W6" s="63">
        <f t="shared" si="1"/>
        <v>0</v>
      </c>
      <c r="X6" s="62" t="str">
        <f t="shared" si="1"/>
        <v>利用料金制</v>
      </c>
      <c r="Y6" s="64">
        <f>IF(Y8="-",NA(),Y8)</f>
        <v>2608.8000000000002</v>
      </c>
      <c r="Z6" s="64">
        <f t="shared" ref="Z6:AH6" si="2">IF(Z8="-",NA(),Z8)</f>
        <v>1616.9</v>
      </c>
      <c r="AA6" s="64">
        <f t="shared" si="2"/>
        <v>58.2</v>
      </c>
      <c r="AB6" s="64">
        <f t="shared" si="2"/>
        <v>167.1</v>
      </c>
      <c r="AC6" s="64">
        <f t="shared" si="2"/>
        <v>175.6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96.2</v>
      </c>
      <c r="BG6" s="64">
        <f t="shared" ref="BG6:BO6" si="5">IF(BG8="-",NA(),BG8)</f>
        <v>93.8</v>
      </c>
      <c r="BH6" s="64">
        <f t="shared" si="5"/>
        <v>-72</v>
      </c>
      <c r="BI6" s="64">
        <f t="shared" si="5"/>
        <v>40.1</v>
      </c>
      <c r="BJ6" s="64">
        <f t="shared" si="5"/>
        <v>43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1706</v>
      </c>
      <c r="BR6" s="65">
        <f t="shared" ref="BR6:BZ6" si="6">IF(BR8="-",NA(),BR8)</f>
        <v>1790</v>
      </c>
      <c r="BS6" s="65">
        <f t="shared" si="6"/>
        <v>-516</v>
      </c>
      <c r="BT6" s="65">
        <f t="shared" si="6"/>
        <v>1303</v>
      </c>
      <c r="BU6" s="65">
        <f t="shared" si="6"/>
        <v>1715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107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107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108</v>
      </c>
      <c r="B7" s="60">
        <f t="shared" ref="B7:X7" si="10">B8</f>
        <v>2019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8</v>
      </c>
      <c r="H7" s="60" t="str">
        <f t="shared" si="10"/>
        <v>愛媛県　松山市</v>
      </c>
      <c r="I7" s="60" t="str">
        <f t="shared" si="10"/>
        <v>高架下駐車場（保免）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34</v>
      </c>
      <c r="S7" s="62" t="str">
        <f t="shared" si="10"/>
        <v>無</v>
      </c>
      <c r="T7" s="62" t="str">
        <f t="shared" si="10"/>
        <v>無</v>
      </c>
      <c r="U7" s="63">
        <f t="shared" si="10"/>
        <v>1108</v>
      </c>
      <c r="V7" s="63">
        <f t="shared" si="10"/>
        <v>45</v>
      </c>
      <c r="W7" s="63">
        <f t="shared" si="10"/>
        <v>0</v>
      </c>
      <c r="X7" s="62" t="str">
        <f t="shared" si="10"/>
        <v>利用料金制</v>
      </c>
      <c r="Y7" s="64">
        <f>Y8</f>
        <v>2608.8000000000002</v>
      </c>
      <c r="Z7" s="64">
        <f t="shared" ref="Z7:AH7" si="11">Z8</f>
        <v>1616.9</v>
      </c>
      <c r="AA7" s="64">
        <f t="shared" si="11"/>
        <v>58.2</v>
      </c>
      <c r="AB7" s="64">
        <f t="shared" si="11"/>
        <v>167.1</v>
      </c>
      <c r="AC7" s="64">
        <f t="shared" si="11"/>
        <v>175.6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96.2</v>
      </c>
      <c r="BG7" s="64">
        <f t="shared" ref="BG7:BO7" si="14">BG8</f>
        <v>93.8</v>
      </c>
      <c r="BH7" s="64">
        <f t="shared" si="14"/>
        <v>-72</v>
      </c>
      <c r="BI7" s="64">
        <f t="shared" si="14"/>
        <v>40.1</v>
      </c>
      <c r="BJ7" s="64">
        <f t="shared" si="14"/>
        <v>43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1706</v>
      </c>
      <c r="BR7" s="65">
        <f t="shared" ref="BR7:BZ7" si="15">BR8</f>
        <v>1790</v>
      </c>
      <c r="BS7" s="65">
        <f t="shared" si="15"/>
        <v>-516</v>
      </c>
      <c r="BT7" s="65">
        <f t="shared" si="15"/>
        <v>1303</v>
      </c>
      <c r="BU7" s="65">
        <f t="shared" si="15"/>
        <v>1715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109</v>
      </c>
      <c r="CC7" s="64" t="s">
        <v>109</v>
      </c>
      <c r="CD7" s="64" t="s">
        <v>109</v>
      </c>
      <c r="CE7" s="64" t="s">
        <v>109</v>
      </c>
      <c r="CF7" s="64" t="s">
        <v>109</v>
      </c>
      <c r="CG7" s="64" t="s">
        <v>109</v>
      </c>
      <c r="CH7" s="64" t="s">
        <v>109</v>
      </c>
      <c r="CI7" s="64" t="s">
        <v>109</v>
      </c>
      <c r="CJ7" s="64" t="s">
        <v>109</v>
      </c>
      <c r="CK7" s="64" t="s">
        <v>107</v>
      </c>
      <c r="CL7" s="61"/>
      <c r="CM7" s="63">
        <f>CM8</f>
        <v>0</v>
      </c>
      <c r="CN7" s="63" t="str">
        <f>CN8</f>
        <v>-</v>
      </c>
      <c r="CO7" s="64" t="s">
        <v>109</v>
      </c>
      <c r="CP7" s="64" t="s">
        <v>109</v>
      </c>
      <c r="CQ7" s="64" t="s">
        <v>109</v>
      </c>
      <c r="CR7" s="64" t="s">
        <v>109</v>
      </c>
      <c r="CS7" s="64" t="s">
        <v>109</v>
      </c>
      <c r="CT7" s="64" t="s">
        <v>109</v>
      </c>
      <c r="CU7" s="64" t="s">
        <v>109</v>
      </c>
      <c r="CV7" s="64" t="s">
        <v>109</v>
      </c>
      <c r="CW7" s="64" t="s">
        <v>109</v>
      </c>
      <c r="CX7" s="64" t="s">
        <v>107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382019</v>
      </c>
      <c r="D8" s="67">
        <v>47</v>
      </c>
      <c r="E8" s="67">
        <v>14</v>
      </c>
      <c r="F8" s="67">
        <v>0</v>
      </c>
      <c r="G8" s="67">
        <v>8</v>
      </c>
      <c r="H8" s="67" t="s">
        <v>110</v>
      </c>
      <c r="I8" s="67" t="s">
        <v>111</v>
      </c>
      <c r="J8" s="67" t="s">
        <v>112</v>
      </c>
      <c r="K8" s="67" t="s">
        <v>113</v>
      </c>
      <c r="L8" s="67" t="s">
        <v>114</v>
      </c>
      <c r="M8" s="67" t="s">
        <v>115</v>
      </c>
      <c r="N8" s="67" t="s">
        <v>116</v>
      </c>
      <c r="O8" s="68" t="s">
        <v>117</v>
      </c>
      <c r="P8" s="69" t="s">
        <v>118</v>
      </c>
      <c r="Q8" s="69" t="s">
        <v>119</v>
      </c>
      <c r="R8" s="70">
        <v>34</v>
      </c>
      <c r="S8" s="69" t="s">
        <v>120</v>
      </c>
      <c r="T8" s="69" t="s">
        <v>120</v>
      </c>
      <c r="U8" s="70">
        <v>1108</v>
      </c>
      <c r="V8" s="70">
        <v>45</v>
      </c>
      <c r="W8" s="70">
        <v>0</v>
      </c>
      <c r="X8" s="69" t="s">
        <v>121</v>
      </c>
      <c r="Y8" s="71">
        <v>2608.8000000000002</v>
      </c>
      <c r="Z8" s="71">
        <v>1616.9</v>
      </c>
      <c r="AA8" s="71">
        <v>58.2</v>
      </c>
      <c r="AB8" s="71">
        <v>167.1</v>
      </c>
      <c r="AC8" s="71">
        <v>175.6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 t="s">
        <v>114</v>
      </c>
      <c r="AV8" s="72" t="s">
        <v>114</v>
      </c>
      <c r="AW8" s="72" t="s">
        <v>114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96.2</v>
      </c>
      <c r="BG8" s="71">
        <v>93.8</v>
      </c>
      <c r="BH8" s="71">
        <v>-72</v>
      </c>
      <c r="BI8" s="71">
        <v>40.1</v>
      </c>
      <c r="BJ8" s="71">
        <v>43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1706</v>
      </c>
      <c r="BR8" s="72">
        <v>1790</v>
      </c>
      <c r="BS8" s="72">
        <v>-516</v>
      </c>
      <c r="BT8" s="73">
        <v>1303</v>
      </c>
      <c r="BU8" s="73">
        <v>1715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114</v>
      </c>
      <c r="CC8" s="71" t="s">
        <v>114</v>
      </c>
      <c r="CD8" s="71" t="s">
        <v>114</v>
      </c>
      <c r="CE8" s="71" t="s">
        <v>114</v>
      </c>
      <c r="CF8" s="71" t="s">
        <v>114</v>
      </c>
      <c r="CG8" s="71" t="s">
        <v>114</v>
      </c>
      <c r="CH8" s="71" t="s">
        <v>114</v>
      </c>
      <c r="CI8" s="71" t="s">
        <v>114</v>
      </c>
      <c r="CJ8" s="71" t="s">
        <v>114</v>
      </c>
      <c r="CK8" s="71" t="s">
        <v>114</v>
      </c>
      <c r="CL8" s="68" t="s">
        <v>114</v>
      </c>
      <c r="CM8" s="70">
        <v>0</v>
      </c>
      <c r="CN8" s="70" t="s">
        <v>114</v>
      </c>
      <c r="CO8" s="71" t="s">
        <v>114</v>
      </c>
      <c r="CP8" s="71" t="s">
        <v>114</v>
      </c>
      <c r="CQ8" s="71" t="s">
        <v>114</v>
      </c>
      <c r="CR8" s="71" t="s">
        <v>114</v>
      </c>
      <c r="CS8" s="71" t="s">
        <v>114</v>
      </c>
      <c r="CT8" s="71" t="s">
        <v>114</v>
      </c>
      <c r="CU8" s="71" t="s">
        <v>114</v>
      </c>
      <c r="CV8" s="71" t="s">
        <v>114</v>
      </c>
      <c r="CW8" s="71" t="s">
        <v>114</v>
      </c>
      <c r="CX8" s="71" t="s">
        <v>114</v>
      </c>
      <c r="CY8" s="68" t="s">
        <v>114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122</v>
      </c>
      <c r="C10" s="78" t="s">
        <v>123</v>
      </c>
      <c r="D10" s="78" t="s">
        <v>124</v>
      </c>
      <c r="E10" s="78" t="s">
        <v>125</v>
      </c>
      <c r="F10" s="78" t="s">
        <v>126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2021-02-07T23:40:35Z</cp:lastPrinted>
  <dcterms:created xsi:type="dcterms:W3CDTF">2020-12-04T03:39:11Z</dcterms:created>
  <dcterms:modified xsi:type="dcterms:W3CDTF">2021-02-07T23:40:38Z</dcterms:modified>
  <cp:category/>
</cp:coreProperties>
</file>