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\\tnnsfe25\ファイルサーバ\本庁\下水道部\下水道政策課\0003 経営管理・審査担当\0402 決算統計\0017_R1決算統計\0017_経営比較分析表\02 回答\"/>
    </mc:Choice>
  </mc:AlternateContent>
  <xr:revisionPtr revIDLastSave="0" documentId="13_ncr:1_{593588DA-AF86-4191-8EA7-BEF2DD26BB04}" xr6:coauthVersionLast="36" xr6:coauthVersionMax="36" xr10:uidLastSave="{00000000-0000-0000-0000-000000000000}"/>
  <workbookProtection workbookAlgorithmName="SHA-512" workbookHashValue="Mx3ayZT+LT5PeWQ+wHFxPZOwJv8LOh/4y5R4mvAKU0pyebDxlsZz4AT2WlxEqpyht2kQ3KHIf8Ztjtih+Wdx4w==" workbookSaltValue="RWqp7pt0DzG5eN7ZmjVC8Q==" workbookSpinCount="100000" lockStructure="1"/>
  <bookViews>
    <workbookView xWindow="0" yWindow="0" windowWidth="15360" windowHeight="7635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AL10" i="4" s="1"/>
  <c r="U6" i="5"/>
  <c r="T6" i="5"/>
  <c r="AT8" i="4" s="1"/>
  <c r="S6" i="5"/>
  <c r="R6" i="5"/>
  <c r="AD10" i="4" s="1"/>
  <c r="Q6" i="5"/>
  <c r="P6" i="5"/>
  <c r="P10" i="4" s="1"/>
  <c r="O6" i="5"/>
  <c r="N6" i="5"/>
  <c r="B10" i="4" s="1"/>
  <c r="M6" i="5"/>
  <c r="L6" i="5"/>
  <c r="W8" i="4" s="1"/>
  <c r="K6" i="5"/>
  <c r="J6" i="5"/>
  <c r="I8" i="4" s="1"/>
  <c r="I6" i="5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I86" i="4"/>
  <c r="H86" i="4"/>
  <c r="E86" i="4"/>
  <c r="AT10" i="4"/>
  <c r="W10" i="4"/>
  <c r="I10" i="4"/>
  <c r="BB8" i="4"/>
  <c r="AL8" i="4"/>
  <c r="AD8" i="4"/>
  <c r="P8" i="4"/>
  <c r="B8" i="4"/>
</calcChain>
</file>

<file path=xl/sharedStrings.xml><?xml version="1.0" encoding="utf-8"?>
<sst xmlns="http://schemas.openxmlformats.org/spreadsheetml/2006/main" count="236" uniqueCount="118">
  <si>
    <t>経営比較分析表（令和元年度決算）</t>
    <rPh sb="8" eb="10">
      <t>レイワ</t>
    </rPh>
    <rPh sb="10" eb="12">
      <t>ガンネン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</si>
  <si>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</si>
  <si>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</si>
  <si>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</si>
  <si>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</si>
  <si>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</si>
  <si>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</si>
  <si>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</si>
  <si>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</si>
  <si>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</si>
  <si>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</si>
  <si>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</si>
  <si>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</si>
  <si>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</si>
  <si>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</si>
  <si>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</si>
  <si>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</si>
  <si>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</si>
  <si>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</si>
  <si>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</si>
  <si>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</si>
  <si>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</si>
  <si>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</si>
  <si>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</si>
  <si>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</si>
  <si>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</si>
  <si>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</si>
  <si>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</si>
  <si>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</si>
  <si>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</si>
  <si>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</si>
  <si>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</si>
  <si>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</si>
  <si>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</si>
  <si>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</si>
  <si>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</si>
  <si>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</si>
  <si>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</si>
  <si>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</si>
  <si>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</si>
  <si>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</si>
  <si>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</si>
  <si>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</si>
  <si>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</si>
  <si>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</si>
  <si>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</si>
  <si>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</si>
  <si>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</si>
  <si>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</si>
  <si>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</si>
  <si>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</si>
  <si>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</si>
  <si>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</si>
  <si>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</si>
  <si>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</si>
  <si>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</si>
  <si>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</si>
  <si>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</si>
  <si>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</si>
  <si>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</si>
  <si>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</si>
  <si>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</si>
  <si>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</si>
  <si>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</si>
  <si>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</si>
  <si>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</si>
  <si>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</si>
  <si>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</si>
  <si>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</si>
  <si>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</si>
  <si>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</si>
  <si>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</si>
  <si>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</si>
  <si>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</si>
  <si>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</si>
  <si>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</si>
  <si>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</si>
  <si>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</si>
  <si>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</si>
  <si>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</si>
  <si>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</si>
  <si>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</si>
  <si>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</si>
  <si>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</si>
  <si>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</si>
  <si>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</si>
  <si>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</si>
  <si>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</si>
  <si>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</si>
  <si>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</si>
  <si>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</si>
  <si>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</si>
  <si>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</si>
  <si>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</si>
  <si>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</si>
  <si>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</si>
  <si>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</si>
  <si>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愛媛県　松山市</t>
  </si>
  <si>
    <t>法非適用</t>
  </si>
  <si>
    <t>下水道事業</t>
  </si>
  <si>
    <t>農業集落排水</t>
  </si>
  <si>
    <t>F1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</si>
  <si>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</si>
  <si>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</si>
  <si>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</si>
  <si>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</si>
  <si>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</si>
  <si>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</si>
  <si>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</si>
  <si>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</si>
  <si>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</si>
  <si>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</si>
  <si>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</si>
  <si>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</si>
  <si>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</si>
  <si>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　本事業は、事業の規模が小さく、事業費の不足分を一般会計から繰り入れている状況で、昭和50年代に整備して以降、大規模な投資を行っておらず、企業債残高はない。
　令和元年度は、前年度に比べて修繕費等の維持管理費が減少したため、「経費回収率」は改善した。
　これに伴い「汚水処理原価」は、前年度に引き続き減少傾向となっている。
　また、「施設利用率」は、当該事業の利用者が近年減少していることから、類似団体平均よりも低い数値で推移している。</t>
    <rPh sb="42" eb="44">
      <t>ショウワ</t>
    </rPh>
    <rPh sb="46" eb="48">
      <t>ネンダイ</t>
    </rPh>
    <rPh sb="49" eb="51">
      <t>セイビ</t>
    </rPh>
    <rPh sb="53" eb="55">
      <t>イコウ</t>
    </rPh>
    <rPh sb="56" eb="59">
      <t>ダイキボ</t>
    </rPh>
    <rPh sb="60" eb="62">
      <t>トウシ</t>
    </rPh>
    <rPh sb="63" eb="64">
      <t>オコナ</t>
    </rPh>
    <rPh sb="70" eb="72">
      <t>キギョウ</t>
    </rPh>
    <rPh sb="72" eb="73">
      <t>サイ</t>
    </rPh>
    <rPh sb="73" eb="75">
      <t>ザンダカ</t>
    </rPh>
    <rPh sb="81" eb="86">
      <t>レイワガンネンド</t>
    </rPh>
    <rPh sb="147" eb="148">
      <t>ヒ</t>
    </rPh>
    <rPh sb="149" eb="150">
      <t>ツヅ</t>
    </rPh>
    <rPh sb="151" eb="153">
      <t>ゲンショウ</t>
    </rPh>
    <rPh sb="153" eb="155">
      <t>ケイコウ</t>
    </rPh>
    <phoneticPr fontId="4"/>
  </si>
  <si>
    <t>　近年、管渠に係る修繕は実施しておらず、「管渠改善率」も算出されていない。
　令和2年度に施設の機能診断調査を実施し、最適整備構想を策定することとしており、その構想に基づき適切な改築・修繕等を実施していく。</t>
    <rPh sb="86" eb="88">
      <t>テキセツ</t>
    </rPh>
    <rPh sb="89" eb="91">
      <t>カイチク</t>
    </rPh>
    <rPh sb="92" eb="94">
      <t>シュウゼン</t>
    </rPh>
    <rPh sb="94" eb="95">
      <t>トウ</t>
    </rPh>
    <rPh sb="96" eb="98">
      <t>ジッシ</t>
    </rPh>
    <phoneticPr fontId="4"/>
  </si>
  <si>
    <t>　本事業は、事業の規模が小さく、事業費の不足分を一般会計から繰り入れている状況である。
　今後は、人口減少による減収や施設の老朽化が進むことが予想されるため、令和2年度に施設の機能診断調査を実施し、最適整備構想を策定することとしているため、その構想に基づき持続可能な事業経営を行っていく。</t>
    <rPh sb="37" eb="39">
      <t>ジョウキョウ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</si>
</sst>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23-4699-BF6A-F8441E07C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0.11</c:v>
                </c:pt>
                <c:pt idx="1">
                  <c:v>0.05</c:v>
                </c:pt>
                <c:pt idx="2">
                  <c:v>0.44</c:v>
                </c:pt>
                <c:pt idx="3">
                  <c:v>0.04</c:v>
                </c:pt>
                <c:pt idx="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23-4699-BF6A-F8441E07C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45.24</c:v>
                </c:pt>
                <c:pt idx="1">
                  <c:v>46.03</c:v>
                </c:pt>
                <c:pt idx="2">
                  <c:v>42.86</c:v>
                </c:pt>
                <c:pt idx="3">
                  <c:v>43.65</c:v>
                </c:pt>
                <c:pt idx="4">
                  <c:v>38.1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FE-4A7B-A4A2-520FEDFAC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57.3</c:v>
                </c:pt>
                <c:pt idx="1">
                  <c:v>56</c:v>
                </c:pt>
                <c:pt idx="2">
                  <c:v>56.01</c:v>
                </c:pt>
                <c:pt idx="3">
                  <c:v>56.72</c:v>
                </c:pt>
                <c:pt idx="4">
                  <c:v>54.06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FE-4A7B-A4A2-520FEDFAC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95-4792-9E3B-CDE299556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89.43</c:v>
                </c:pt>
                <c:pt idx="1">
                  <c:v>89.51</c:v>
                </c:pt>
                <c:pt idx="2">
                  <c:v>89.77</c:v>
                </c:pt>
                <c:pt idx="3">
                  <c:v>90.04</c:v>
                </c:pt>
                <c:pt idx="4">
                  <c:v>90.11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95-4792-9E3B-CDE299556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6F-4DE1-BBEF-A2DAC8940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6F-4DE1-BBEF-A2DAC8940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03-419F-907D-4B50DB163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03-419F-907D-4B50DB163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CE-455D-87EC-AA9216768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CE-455D-87EC-AA9216768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AE-4881-91E5-713F1275E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AE-4881-91E5-713F1275E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CA-40B4-85A3-57010D551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CA-40B4-85A3-57010D551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77-479F-BB22-D2E7171C7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721.43</c:v>
                </c:pt>
                <c:pt idx="1">
                  <c:v>685.34</c:v>
                </c:pt>
                <c:pt idx="2">
                  <c:v>684.74</c:v>
                </c:pt>
                <c:pt idx="3">
                  <c:v>654.91999999999996</c:v>
                </c:pt>
                <c:pt idx="4">
                  <c:v>654.71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77-479F-BB22-D2E7171C7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58.81</c:v>
                </c:pt>
                <c:pt idx="1">
                  <c:v>69.87</c:v>
                </c:pt>
                <c:pt idx="2">
                  <c:v>78.48</c:v>
                </c:pt>
                <c:pt idx="3">
                  <c:v>88.41</c:v>
                </c:pt>
                <c:pt idx="4">
                  <c:v>88.9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79-4522-8A2A-DB36B1EAE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59.3</c:v>
                </c:pt>
                <c:pt idx="1">
                  <c:v>59.83</c:v>
                </c:pt>
                <c:pt idx="2">
                  <c:v>65.33</c:v>
                </c:pt>
                <c:pt idx="3">
                  <c:v>65.39</c:v>
                </c:pt>
                <c:pt idx="4">
                  <c:v>65.37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79-4522-8A2A-DB36B1EAE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283.58999999999997</c:v>
                </c:pt>
                <c:pt idx="1">
                  <c:v>238.06</c:v>
                </c:pt>
                <c:pt idx="2">
                  <c:v>210.29</c:v>
                </c:pt>
                <c:pt idx="3">
                  <c:v>187.38</c:v>
                </c:pt>
                <c:pt idx="4">
                  <c:v>184.62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8C-4711-8623-33E0D1DAC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248.14</c:v>
                </c:pt>
                <c:pt idx="1">
                  <c:v>246.66</c:v>
                </c:pt>
                <c:pt idx="2">
                  <c:v>227.43</c:v>
                </c:pt>
                <c:pt idx="3">
                  <c:v>230.88</c:v>
                </c:pt>
                <c:pt idx="4">
                  <c:v>228.99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8C-4711-8623-33E0D1DAC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【765.47】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【51.30】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【257.86】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topLeftCell="AG1" zoomScaleNormal="100" workbookViewId="0">
      <selection activeCell="BK10" sqref="BK10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</row>
    <row r="3" spans="1:78" ht="9.75" customHeight="1" x14ac:dyDescent="0.15">
      <c r="A3" s="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78" ht="9.75" customHeight="1" x14ac:dyDescent="0.15">
      <c r="A4" s="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4" t="str">
        <f>データ!H6</f>
        <v>愛媛県　松山市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5" t="s">
        <v>1</v>
      </c>
      <c r="C7" s="45"/>
      <c r="D7" s="45"/>
      <c r="E7" s="45"/>
      <c r="F7" s="45"/>
      <c r="G7" s="45"/>
      <c r="H7" s="45"/>
      <c r="I7" s="45" t="s">
        <v>2</v>
      </c>
      <c r="J7" s="45"/>
      <c r="K7" s="45"/>
      <c r="L7" s="45"/>
      <c r="M7" s="45"/>
      <c r="N7" s="45"/>
      <c r="O7" s="45"/>
      <c r="P7" s="45" t="s">
        <v>3</v>
      </c>
      <c r="Q7" s="45"/>
      <c r="R7" s="45"/>
      <c r="S7" s="45"/>
      <c r="T7" s="45"/>
      <c r="U7" s="45"/>
      <c r="V7" s="45"/>
      <c r="W7" s="45" t="s">
        <v>4</v>
      </c>
      <c r="X7" s="45"/>
      <c r="Y7" s="45"/>
      <c r="Z7" s="45"/>
      <c r="AA7" s="45"/>
      <c r="AB7" s="45"/>
      <c r="AC7" s="45"/>
      <c r="AD7" s="45" t="s">
        <v>5</v>
      </c>
      <c r="AE7" s="45"/>
      <c r="AF7" s="45"/>
      <c r="AG7" s="45"/>
      <c r="AH7" s="45"/>
      <c r="AI7" s="45"/>
      <c r="AJ7" s="45"/>
      <c r="AK7" s="3"/>
      <c r="AL7" s="45" t="s">
        <v>6</v>
      </c>
      <c r="AM7" s="45"/>
      <c r="AN7" s="45"/>
      <c r="AO7" s="45"/>
      <c r="AP7" s="45"/>
      <c r="AQ7" s="45"/>
      <c r="AR7" s="45"/>
      <c r="AS7" s="45"/>
      <c r="AT7" s="45" t="s">
        <v>7</v>
      </c>
      <c r="AU7" s="45"/>
      <c r="AV7" s="45"/>
      <c r="AW7" s="45"/>
      <c r="AX7" s="45"/>
      <c r="AY7" s="45"/>
      <c r="AZ7" s="45"/>
      <c r="BA7" s="45"/>
      <c r="BB7" s="45" t="s">
        <v>8</v>
      </c>
      <c r="BC7" s="45"/>
      <c r="BD7" s="45"/>
      <c r="BE7" s="45"/>
      <c r="BF7" s="45"/>
      <c r="BG7" s="45"/>
      <c r="BH7" s="45"/>
      <c r="BI7" s="4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9" t="str">
        <f>データ!I6</f>
        <v>法非適用</v>
      </c>
      <c r="C8" s="49"/>
      <c r="D8" s="49"/>
      <c r="E8" s="49"/>
      <c r="F8" s="49"/>
      <c r="G8" s="49"/>
      <c r="H8" s="49"/>
      <c r="I8" s="49" t="str">
        <f>データ!J6</f>
        <v>下水道事業</v>
      </c>
      <c r="J8" s="49"/>
      <c r="K8" s="49"/>
      <c r="L8" s="49"/>
      <c r="M8" s="49"/>
      <c r="N8" s="49"/>
      <c r="O8" s="49"/>
      <c r="P8" s="49" t="str">
        <f>データ!K6</f>
        <v>農業集落排水</v>
      </c>
      <c r="Q8" s="49"/>
      <c r="R8" s="49"/>
      <c r="S8" s="49"/>
      <c r="T8" s="49"/>
      <c r="U8" s="49"/>
      <c r="V8" s="49"/>
      <c r="W8" s="49" t="str">
        <f>データ!L6</f>
        <v>F1</v>
      </c>
      <c r="X8" s="49"/>
      <c r="Y8" s="49"/>
      <c r="Z8" s="49"/>
      <c r="AA8" s="49"/>
      <c r="AB8" s="49"/>
      <c r="AC8" s="49"/>
      <c r="AD8" s="50" t="str">
        <f>データ!$M$6</f>
        <v>非設置</v>
      </c>
      <c r="AE8" s="50"/>
      <c r="AF8" s="50"/>
      <c r="AG8" s="50"/>
      <c r="AH8" s="50"/>
      <c r="AI8" s="50"/>
      <c r="AJ8" s="50"/>
      <c r="AK8" s="3"/>
      <c r="AL8" s="51">
        <f>データ!S6</f>
        <v>511310</v>
      </c>
      <c r="AM8" s="51"/>
      <c r="AN8" s="51"/>
      <c r="AO8" s="51"/>
      <c r="AP8" s="51"/>
      <c r="AQ8" s="51"/>
      <c r="AR8" s="51"/>
      <c r="AS8" s="51"/>
      <c r="AT8" s="46">
        <f>データ!T6</f>
        <v>429.4</v>
      </c>
      <c r="AU8" s="46"/>
      <c r="AV8" s="46"/>
      <c r="AW8" s="46"/>
      <c r="AX8" s="46"/>
      <c r="AY8" s="46"/>
      <c r="AZ8" s="46"/>
      <c r="BA8" s="46"/>
      <c r="BB8" s="46">
        <f>データ!U6</f>
        <v>1190.75</v>
      </c>
      <c r="BC8" s="46"/>
      <c r="BD8" s="46"/>
      <c r="BE8" s="46"/>
      <c r="BF8" s="46"/>
      <c r="BG8" s="46"/>
      <c r="BH8" s="46"/>
      <c r="BI8" s="46"/>
      <c r="BJ8" s="3"/>
      <c r="BK8" s="3"/>
      <c r="BL8" s="47" t="s">
        <v>10</v>
      </c>
      <c r="BM8" s="48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5" t="s">
        <v>12</v>
      </c>
      <c r="C9" s="45"/>
      <c r="D9" s="45"/>
      <c r="E9" s="45"/>
      <c r="F9" s="45"/>
      <c r="G9" s="45"/>
      <c r="H9" s="45"/>
      <c r="I9" s="45" t="s">
        <v>13</v>
      </c>
      <c r="J9" s="45"/>
      <c r="K9" s="45"/>
      <c r="L9" s="45"/>
      <c r="M9" s="45"/>
      <c r="N9" s="45"/>
      <c r="O9" s="45"/>
      <c r="P9" s="45" t="s">
        <v>14</v>
      </c>
      <c r="Q9" s="45"/>
      <c r="R9" s="45"/>
      <c r="S9" s="45"/>
      <c r="T9" s="45"/>
      <c r="U9" s="45"/>
      <c r="V9" s="45"/>
      <c r="W9" s="45" t="s">
        <v>15</v>
      </c>
      <c r="X9" s="45"/>
      <c r="Y9" s="45"/>
      <c r="Z9" s="45"/>
      <c r="AA9" s="45"/>
      <c r="AB9" s="45"/>
      <c r="AC9" s="45"/>
      <c r="AD9" s="45" t="s">
        <v>16</v>
      </c>
      <c r="AE9" s="45"/>
      <c r="AF9" s="45"/>
      <c r="AG9" s="45"/>
      <c r="AH9" s="45"/>
      <c r="AI9" s="45"/>
      <c r="AJ9" s="45"/>
      <c r="AK9" s="3"/>
      <c r="AL9" s="45" t="s">
        <v>17</v>
      </c>
      <c r="AM9" s="45"/>
      <c r="AN9" s="45"/>
      <c r="AO9" s="45"/>
      <c r="AP9" s="45"/>
      <c r="AQ9" s="45"/>
      <c r="AR9" s="45"/>
      <c r="AS9" s="45"/>
      <c r="AT9" s="45" t="s">
        <v>18</v>
      </c>
      <c r="AU9" s="45"/>
      <c r="AV9" s="45"/>
      <c r="AW9" s="45"/>
      <c r="AX9" s="45"/>
      <c r="AY9" s="45"/>
      <c r="AZ9" s="45"/>
      <c r="BA9" s="45"/>
      <c r="BB9" s="45" t="s">
        <v>19</v>
      </c>
      <c r="BC9" s="45"/>
      <c r="BD9" s="45"/>
      <c r="BE9" s="45"/>
      <c r="BF9" s="45"/>
      <c r="BG9" s="45"/>
      <c r="BH9" s="45"/>
      <c r="BI9" s="45"/>
      <c r="BJ9" s="3"/>
      <c r="BK9" s="3"/>
      <c r="BL9" s="52" t="s">
        <v>20</v>
      </c>
      <c r="BM9" s="53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 t="str">
        <f>データ!O6</f>
        <v>該当数値なし</v>
      </c>
      <c r="J10" s="46"/>
      <c r="K10" s="46"/>
      <c r="L10" s="46"/>
      <c r="M10" s="46"/>
      <c r="N10" s="46"/>
      <c r="O10" s="46"/>
      <c r="P10" s="46">
        <f>データ!P6</f>
        <v>0.04</v>
      </c>
      <c r="Q10" s="46"/>
      <c r="R10" s="46"/>
      <c r="S10" s="46"/>
      <c r="T10" s="46"/>
      <c r="U10" s="46"/>
      <c r="V10" s="46"/>
      <c r="W10" s="46">
        <f>データ!Q6</f>
        <v>99.24</v>
      </c>
      <c r="X10" s="46"/>
      <c r="Y10" s="46"/>
      <c r="Z10" s="46"/>
      <c r="AA10" s="46"/>
      <c r="AB10" s="46"/>
      <c r="AC10" s="46"/>
      <c r="AD10" s="51">
        <f>データ!R6</f>
        <v>3380</v>
      </c>
      <c r="AE10" s="51"/>
      <c r="AF10" s="51"/>
      <c r="AG10" s="51"/>
      <c r="AH10" s="51"/>
      <c r="AI10" s="51"/>
      <c r="AJ10" s="51"/>
      <c r="AK10" s="2"/>
      <c r="AL10" s="51">
        <f>データ!V6</f>
        <v>209</v>
      </c>
      <c r="AM10" s="51"/>
      <c r="AN10" s="51"/>
      <c r="AO10" s="51"/>
      <c r="AP10" s="51"/>
      <c r="AQ10" s="51"/>
      <c r="AR10" s="51"/>
      <c r="AS10" s="51"/>
      <c r="AT10" s="46">
        <f>データ!W6</f>
        <v>0.18</v>
      </c>
      <c r="AU10" s="46"/>
      <c r="AV10" s="46"/>
      <c r="AW10" s="46"/>
      <c r="AX10" s="46"/>
      <c r="AY10" s="46"/>
      <c r="AZ10" s="46"/>
      <c r="BA10" s="46"/>
      <c r="BB10" s="46">
        <f>データ!X6</f>
        <v>1161.1099999999999</v>
      </c>
      <c r="BC10" s="46"/>
      <c r="BD10" s="46"/>
      <c r="BE10" s="46"/>
      <c r="BF10" s="46"/>
      <c r="BG10" s="46"/>
      <c r="BH10" s="46"/>
      <c r="BI10" s="46"/>
      <c r="BJ10" s="2"/>
      <c r="BK10" s="2"/>
      <c r="BL10" s="69" t="s">
        <v>22</v>
      </c>
      <c r="BM10" s="70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1" t="s">
        <v>24</v>
      </c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</row>
    <row r="14" spans="1:78" ht="13.5" customHeight="1" x14ac:dyDescent="0.15">
      <c r="A14" s="2"/>
      <c r="B14" s="73" t="s">
        <v>25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5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15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4" t="s">
        <v>115</v>
      </c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6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4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6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4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6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4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6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4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6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4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6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4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6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4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6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4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6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4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6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4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6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4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6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4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6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4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6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4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6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4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6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4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6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4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6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4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6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4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6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4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6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4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6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4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6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4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6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4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6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4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6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4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6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4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6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7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9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3" t="s">
        <v>27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4" t="s">
        <v>116</v>
      </c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6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4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6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4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6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4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6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4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6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4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6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4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6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4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6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4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6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4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6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4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6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4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6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4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6"/>
    </row>
    <row r="60" spans="1:78" ht="13.5" customHeight="1" x14ac:dyDescent="0.15">
      <c r="A60" s="2"/>
      <c r="B60" s="60" t="s">
        <v>28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54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6"/>
    </row>
    <row r="61" spans="1:78" ht="13.5" customHeight="1" x14ac:dyDescent="0.15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54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6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4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6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7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9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3" t="s">
        <v>29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4" t="s">
        <v>117</v>
      </c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6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4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6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4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6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4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6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4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6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4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6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4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6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4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6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4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6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4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6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4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6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4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6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4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6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4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6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4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6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4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6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7"/>
      <c r="BM82" s="58"/>
      <c r="BN82" s="58"/>
      <c r="BO82" s="58"/>
      <c r="BP82" s="58"/>
      <c r="BQ82" s="58"/>
      <c r="BR82" s="58"/>
      <c r="BS82" s="58"/>
      <c r="BT82" s="58"/>
      <c r="BU82" s="58"/>
      <c r="BV82" s="58"/>
      <c r="BW82" s="58"/>
      <c r="BX82" s="58"/>
      <c r="BY82" s="58"/>
      <c r="BZ82" s="59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43</v>
      </c>
      <c r="H86" s="26" t="str">
        <f>データ!BP6</f>
        <v>【765.47】</v>
      </c>
      <c r="I86" s="26" t="str">
        <f>データ!CA6</f>
        <v>【59.59】</v>
      </c>
      <c r="J86" s="26" t="str">
        <f>データ!CL6</f>
        <v>【257.86】</v>
      </c>
      <c r="K86" s="26" t="str">
        <f>データ!CW6</f>
        <v>【51.30】</v>
      </c>
      <c r="L86" s="26" t="str">
        <f>データ!DH6</f>
        <v>【86.22】</v>
      </c>
      <c r="M86" s="26" t="s">
        <v>43</v>
      </c>
      <c r="N86" s="26" t="s">
        <v>43</v>
      </c>
      <c r="O86" s="26" t="str">
        <f>データ!EO6</f>
        <v>【0.02】</v>
      </c>
    </row>
  </sheetData>
  <sheetProtection algorithmName="SHA-512" hashValue="KimH7PmJsqZi4IywppmGkW7akQWrqiULlJUz4fyDVaJmQGH1qBXmmgOhyJGJ59qZXPyjwDY80OBwXaZZBZhEhg==" saltValue="Q1hETAJFiUpIbq7jg7UUHA==" spinCount="100000" sheet="1" objects="1" scenarios="1" formatCells="0" formatColumns="0" formatRows="0"/>
  <mergeCells count="46"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44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45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46</v>
      </c>
      <c r="B3" s="29" t="s">
        <v>47</v>
      </c>
      <c r="C3" s="29" t="s">
        <v>48</v>
      </c>
      <c r="D3" s="29" t="s">
        <v>49</v>
      </c>
      <c r="E3" s="29" t="s">
        <v>50</v>
      </c>
      <c r="F3" s="29" t="s">
        <v>51</v>
      </c>
      <c r="G3" s="29" t="s">
        <v>52</v>
      </c>
      <c r="H3" s="77" t="s">
        <v>53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54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55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56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57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58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59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60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61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62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63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64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65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66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67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68</v>
      </c>
      <c r="B5" s="31"/>
      <c r="C5" s="31"/>
      <c r="D5" s="31"/>
      <c r="E5" s="31"/>
      <c r="F5" s="31"/>
      <c r="G5" s="31"/>
      <c r="H5" s="32" t="s">
        <v>69</v>
      </c>
      <c r="I5" s="32" t="s">
        <v>70</v>
      </c>
      <c r="J5" s="32" t="s">
        <v>71</v>
      </c>
      <c r="K5" s="32" t="s">
        <v>72</v>
      </c>
      <c r="L5" s="32" t="s">
        <v>73</v>
      </c>
      <c r="M5" s="32" t="s">
        <v>5</v>
      </c>
      <c r="N5" s="32" t="s">
        <v>74</v>
      </c>
      <c r="O5" s="32" t="s">
        <v>75</v>
      </c>
      <c r="P5" s="32" t="s">
        <v>76</v>
      </c>
      <c r="Q5" s="32" t="s">
        <v>77</v>
      </c>
      <c r="R5" s="32" t="s">
        <v>78</v>
      </c>
      <c r="S5" s="32" t="s">
        <v>79</v>
      </c>
      <c r="T5" s="32" t="s">
        <v>80</v>
      </c>
      <c r="U5" s="32" t="s">
        <v>81</v>
      </c>
      <c r="V5" s="32" t="s">
        <v>82</v>
      </c>
      <c r="W5" s="32" t="s">
        <v>83</v>
      </c>
      <c r="X5" s="32" t="s">
        <v>84</v>
      </c>
      <c r="Y5" s="32" t="s">
        <v>85</v>
      </c>
      <c r="Z5" s="32" t="s">
        <v>86</v>
      </c>
      <c r="AA5" s="32" t="s">
        <v>87</v>
      </c>
      <c r="AB5" s="32" t="s">
        <v>88</v>
      </c>
      <c r="AC5" s="32" t="s">
        <v>89</v>
      </c>
      <c r="AD5" s="32" t="s">
        <v>90</v>
      </c>
      <c r="AE5" s="32" t="s">
        <v>91</v>
      </c>
      <c r="AF5" s="32" t="s">
        <v>92</v>
      </c>
      <c r="AG5" s="32" t="s">
        <v>93</v>
      </c>
      <c r="AH5" s="32" t="s">
        <v>94</v>
      </c>
      <c r="AI5" s="32" t="s">
        <v>31</v>
      </c>
      <c r="AJ5" s="32" t="s">
        <v>85</v>
      </c>
      <c r="AK5" s="32" t="s">
        <v>86</v>
      </c>
      <c r="AL5" s="32" t="s">
        <v>87</v>
      </c>
      <c r="AM5" s="32" t="s">
        <v>88</v>
      </c>
      <c r="AN5" s="32" t="s">
        <v>89</v>
      </c>
      <c r="AO5" s="32" t="s">
        <v>90</v>
      </c>
      <c r="AP5" s="32" t="s">
        <v>91</v>
      </c>
      <c r="AQ5" s="32" t="s">
        <v>92</v>
      </c>
      <c r="AR5" s="32" t="s">
        <v>93</v>
      </c>
      <c r="AS5" s="32" t="s">
        <v>94</v>
      </c>
      <c r="AT5" s="32" t="s">
        <v>95</v>
      </c>
      <c r="AU5" s="32" t="s">
        <v>85</v>
      </c>
      <c r="AV5" s="32" t="s">
        <v>86</v>
      </c>
      <c r="AW5" s="32" t="s">
        <v>87</v>
      </c>
      <c r="AX5" s="32" t="s">
        <v>88</v>
      </c>
      <c r="AY5" s="32" t="s">
        <v>89</v>
      </c>
      <c r="AZ5" s="32" t="s">
        <v>90</v>
      </c>
      <c r="BA5" s="32" t="s">
        <v>91</v>
      </c>
      <c r="BB5" s="32" t="s">
        <v>92</v>
      </c>
      <c r="BC5" s="32" t="s">
        <v>93</v>
      </c>
      <c r="BD5" s="32" t="s">
        <v>94</v>
      </c>
      <c r="BE5" s="32" t="s">
        <v>95</v>
      </c>
      <c r="BF5" s="32" t="s">
        <v>85</v>
      </c>
      <c r="BG5" s="32" t="s">
        <v>86</v>
      </c>
      <c r="BH5" s="32" t="s">
        <v>87</v>
      </c>
      <c r="BI5" s="32" t="s">
        <v>88</v>
      </c>
      <c r="BJ5" s="32" t="s">
        <v>89</v>
      </c>
      <c r="BK5" s="32" t="s">
        <v>90</v>
      </c>
      <c r="BL5" s="32" t="s">
        <v>91</v>
      </c>
      <c r="BM5" s="32" t="s">
        <v>92</v>
      </c>
      <c r="BN5" s="32" t="s">
        <v>93</v>
      </c>
      <c r="BO5" s="32" t="s">
        <v>94</v>
      </c>
      <c r="BP5" s="32" t="s">
        <v>95</v>
      </c>
      <c r="BQ5" s="32" t="s">
        <v>85</v>
      </c>
      <c r="BR5" s="32" t="s">
        <v>86</v>
      </c>
      <c r="BS5" s="32" t="s">
        <v>87</v>
      </c>
      <c r="BT5" s="32" t="s">
        <v>88</v>
      </c>
      <c r="BU5" s="32" t="s">
        <v>89</v>
      </c>
      <c r="BV5" s="32" t="s">
        <v>90</v>
      </c>
      <c r="BW5" s="32" t="s">
        <v>91</v>
      </c>
      <c r="BX5" s="32" t="s">
        <v>92</v>
      </c>
      <c r="BY5" s="32" t="s">
        <v>93</v>
      </c>
      <c r="BZ5" s="32" t="s">
        <v>94</v>
      </c>
      <c r="CA5" s="32" t="s">
        <v>95</v>
      </c>
      <c r="CB5" s="32" t="s">
        <v>85</v>
      </c>
      <c r="CC5" s="32" t="s">
        <v>86</v>
      </c>
      <c r="CD5" s="32" t="s">
        <v>87</v>
      </c>
      <c r="CE5" s="32" t="s">
        <v>88</v>
      </c>
      <c r="CF5" s="32" t="s">
        <v>89</v>
      </c>
      <c r="CG5" s="32" t="s">
        <v>90</v>
      </c>
      <c r="CH5" s="32" t="s">
        <v>91</v>
      </c>
      <c r="CI5" s="32" t="s">
        <v>92</v>
      </c>
      <c r="CJ5" s="32" t="s">
        <v>93</v>
      </c>
      <c r="CK5" s="32" t="s">
        <v>94</v>
      </c>
      <c r="CL5" s="32" t="s">
        <v>95</v>
      </c>
      <c r="CM5" s="32" t="s">
        <v>85</v>
      </c>
      <c r="CN5" s="32" t="s">
        <v>86</v>
      </c>
      <c r="CO5" s="32" t="s">
        <v>87</v>
      </c>
      <c r="CP5" s="32" t="s">
        <v>88</v>
      </c>
      <c r="CQ5" s="32" t="s">
        <v>89</v>
      </c>
      <c r="CR5" s="32" t="s">
        <v>90</v>
      </c>
      <c r="CS5" s="32" t="s">
        <v>91</v>
      </c>
      <c r="CT5" s="32" t="s">
        <v>92</v>
      </c>
      <c r="CU5" s="32" t="s">
        <v>93</v>
      </c>
      <c r="CV5" s="32" t="s">
        <v>94</v>
      </c>
      <c r="CW5" s="32" t="s">
        <v>95</v>
      </c>
      <c r="CX5" s="32" t="s">
        <v>85</v>
      </c>
      <c r="CY5" s="32" t="s">
        <v>86</v>
      </c>
      <c r="CZ5" s="32" t="s">
        <v>87</v>
      </c>
      <c r="DA5" s="32" t="s">
        <v>88</v>
      </c>
      <c r="DB5" s="32" t="s">
        <v>89</v>
      </c>
      <c r="DC5" s="32" t="s">
        <v>90</v>
      </c>
      <c r="DD5" s="32" t="s">
        <v>91</v>
      </c>
      <c r="DE5" s="32" t="s">
        <v>92</v>
      </c>
      <c r="DF5" s="32" t="s">
        <v>93</v>
      </c>
      <c r="DG5" s="32" t="s">
        <v>94</v>
      </c>
      <c r="DH5" s="32" t="s">
        <v>95</v>
      </c>
      <c r="DI5" s="32" t="s">
        <v>85</v>
      </c>
      <c r="DJ5" s="32" t="s">
        <v>86</v>
      </c>
      <c r="DK5" s="32" t="s">
        <v>87</v>
      </c>
      <c r="DL5" s="32" t="s">
        <v>88</v>
      </c>
      <c r="DM5" s="32" t="s">
        <v>89</v>
      </c>
      <c r="DN5" s="32" t="s">
        <v>90</v>
      </c>
      <c r="DO5" s="32" t="s">
        <v>91</v>
      </c>
      <c r="DP5" s="32" t="s">
        <v>92</v>
      </c>
      <c r="DQ5" s="32" t="s">
        <v>93</v>
      </c>
      <c r="DR5" s="32" t="s">
        <v>94</v>
      </c>
      <c r="DS5" s="32" t="s">
        <v>95</v>
      </c>
      <c r="DT5" s="32" t="s">
        <v>85</v>
      </c>
      <c r="DU5" s="32" t="s">
        <v>86</v>
      </c>
      <c r="DV5" s="32" t="s">
        <v>87</v>
      </c>
      <c r="DW5" s="32" t="s">
        <v>88</v>
      </c>
      <c r="DX5" s="32" t="s">
        <v>89</v>
      </c>
      <c r="DY5" s="32" t="s">
        <v>90</v>
      </c>
      <c r="DZ5" s="32" t="s">
        <v>91</v>
      </c>
      <c r="EA5" s="32" t="s">
        <v>92</v>
      </c>
      <c r="EB5" s="32" t="s">
        <v>93</v>
      </c>
      <c r="EC5" s="32" t="s">
        <v>94</v>
      </c>
      <c r="ED5" s="32" t="s">
        <v>95</v>
      </c>
      <c r="EE5" s="32" t="s">
        <v>85</v>
      </c>
      <c r="EF5" s="32" t="s">
        <v>86</v>
      </c>
      <c r="EG5" s="32" t="s">
        <v>87</v>
      </c>
      <c r="EH5" s="32" t="s">
        <v>88</v>
      </c>
      <c r="EI5" s="32" t="s">
        <v>89</v>
      </c>
      <c r="EJ5" s="32" t="s">
        <v>90</v>
      </c>
      <c r="EK5" s="32" t="s">
        <v>91</v>
      </c>
      <c r="EL5" s="32" t="s">
        <v>92</v>
      </c>
      <c r="EM5" s="32" t="s">
        <v>93</v>
      </c>
      <c r="EN5" s="32" t="s">
        <v>94</v>
      </c>
      <c r="EO5" s="32" t="s">
        <v>95</v>
      </c>
    </row>
    <row r="6" spans="1:145" s="36" customFormat="1" x14ac:dyDescent="0.15">
      <c r="A6" s="28" t="s">
        <v>96</v>
      </c>
      <c r="B6" s="33">
        <f>B7</f>
        <v>2019</v>
      </c>
      <c r="C6" s="33">
        <f t="shared" ref="C6:X6" si="3">C7</f>
        <v>382019</v>
      </c>
      <c r="D6" s="33">
        <f t="shared" si="3"/>
        <v>47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愛媛県　松山市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F1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0.04</v>
      </c>
      <c r="Q6" s="34">
        <f t="shared" si="3"/>
        <v>99.24</v>
      </c>
      <c r="R6" s="34">
        <f t="shared" si="3"/>
        <v>3380</v>
      </c>
      <c r="S6" s="34">
        <f t="shared" si="3"/>
        <v>511310</v>
      </c>
      <c r="T6" s="34">
        <f t="shared" si="3"/>
        <v>429.4</v>
      </c>
      <c r="U6" s="34">
        <f t="shared" si="3"/>
        <v>1190.75</v>
      </c>
      <c r="V6" s="34">
        <f t="shared" si="3"/>
        <v>209</v>
      </c>
      <c r="W6" s="34">
        <f t="shared" si="3"/>
        <v>0.18</v>
      </c>
      <c r="X6" s="34">
        <f t="shared" si="3"/>
        <v>1161.1099999999999</v>
      </c>
      <c r="Y6" s="35">
        <f>IF(Y7="",NA(),Y7)</f>
        <v>100</v>
      </c>
      <c r="Z6" s="35">
        <f t="shared" ref="Z6:AH6" si="4">IF(Z7="",NA(),Z7)</f>
        <v>100</v>
      </c>
      <c r="AA6" s="35">
        <f t="shared" si="4"/>
        <v>100</v>
      </c>
      <c r="AB6" s="35">
        <f t="shared" si="4"/>
        <v>100</v>
      </c>
      <c r="AC6" s="35">
        <f t="shared" si="4"/>
        <v>100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4">
        <f>IF(BF7="",NA(),BF7)</f>
        <v>0</v>
      </c>
      <c r="BG6" s="34">
        <f t="shared" ref="BG6:BO6" si="7">IF(BG7="",NA(),BG7)</f>
        <v>0</v>
      </c>
      <c r="BH6" s="34">
        <f t="shared" si="7"/>
        <v>0</v>
      </c>
      <c r="BI6" s="34">
        <f t="shared" si="7"/>
        <v>0</v>
      </c>
      <c r="BJ6" s="34">
        <f t="shared" si="7"/>
        <v>0</v>
      </c>
      <c r="BK6" s="35">
        <f t="shared" si="7"/>
        <v>721.43</v>
      </c>
      <c r="BL6" s="35">
        <f t="shared" si="7"/>
        <v>685.34</v>
      </c>
      <c r="BM6" s="35">
        <f t="shared" si="7"/>
        <v>684.74</v>
      </c>
      <c r="BN6" s="35">
        <f t="shared" si="7"/>
        <v>654.91999999999996</v>
      </c>
      <c r="BO6" s="35">
        <f t="shared" si="7"/>
        <v>654.71</v>
      </c>
      <c r="BP6" s="34" t="str">
        <f>IF(BP7="","",IF(BP7="-","【-】","【"&amp;SUBSTITUTE(TEXT(BP7,"#,##0.00"),"-","△")&amp;"】"))</f>
        <v>【765.47】</v>
      </c>
      <c r="BQ6" s="35">
        <f>IF(BQ7="",NA(),BQ7)</f>
        <v>58.81</v>
      </c>
      <c r="BR6" s="35">
        <f t="shared" ref="BR6:BZ6" si="8">IF(BR7="",NA(),BR7)</f>
        <v>69.87</v>
      </c>
      <c r="BS6" s="35">
        <f t="shared" si="8"/>
        <v>78.48</v>
      </c>
      <c r="BT6" s="35">
        <f t="shared" si="8"/>
        <v>88.41</v>
      </c>
      <c r="BU6" s="35">
        <f t="shared" si="8"/>
        <v>88.9</v>
      </c>
      <c r="BV6" s="35">
        <f t="shared" si="8"/>
        <v>59.3</v>
      </c>
      <c r="BW6" s="35">
        <f t="shared" si="8"/>
        <v>59.83</v>
      </c>
      <c r="BX6" s="35">
        <f t="shared" si="8"/>
        <v>65.33</v>
      </c>
      <c r="BY6" s="35">
        <f t="shared" si="8"/>
        <v>65.39</v>
      </c>
      <c r="BZ6" s="35">
        <f t="shared" si="8"/>
        <v>65.37</v>
      </c>
      <c r="CA6" s="34" t="str">
        <f>IF(CA7="","",IF(CA7="-","【-】","【"&amp;SUBSTITUTE(TEXT(CA7,"#,##0.00"),"-","△")&amp;"】"))</f>
        <v>【59.59】</v>
      </c>
      <c r="CB6" s="35">
        <f>IF(CB7="",NA(),CB7)</f>
        <v>283.58999999999997</v>
      </c>
      <c r="CC6" s="35">
        <f t="shared" ref="CC6:CK6" si="9">IF(CC7="",NA(),CC7)</f>
        <v>238.06</v>
      </c>
      <c r="CD6" s="35">
        <f t="shared" si="9"/>
        <v>210.29</v>
      </c>
      <c r="CE6" s="35">
        <f t="shared" si="9"/>
        <v>187.38</v>
      </c>
      <c r="CF6" s="35">
        <f t="shared" si="9"/>
        <v>184.62</v>
      </c>
      <c r="CG6" s="35">
        <f t="shared" si="9"/>
        <v>248.14</v>
      </c>
      <c r="CH6" s="35">
        <f t="shared" si="9"/>
        <v>246.66</v>
      </c>
      <c r="CI6" s="35">
        <f t="shared" si="9"/>
        <v>227.43</v>
      </c>
      <c r="CJ6" s="35">
        <f t="shared" si="9"/>
        <v>230.88</v>
      </c>
      <c r="CK6" s="35">
        <f t="shared" si="9"/>
        <v>228.99</v>
      </c>
      <c r="CL6" s="34" t="str">
        <f>IF(CL7="","",IF(CL7="-","【-】","【"&amp;SUBSTITUTE(TEXT(CL7,"#,##0.00"),"-","△")&amp;"】"))</f>
        <v>【257.86】</v>
      </c>
      <c r="CM6" s="35">
        <f>IF(CM7="",NA(),CM7)</f>
        <v>45.24</v>
      </c>
      <c r="CN6" s="35">
        <f t="shared" ref="CN6:CV6" si="10">IF(CN7="",NA(),CN7)</f>
        <v>46.03</v>
      </c>
      <c r="CO6" s="35">
        <f t="shared" si="10"/>
        <v>42.86</v>
      </c>
      <c r="CP6" s="35">
        <f t="shared" si="10"/>
        <v>43.65</v>
      </c>
      <c r="CQ6" s="35">
        <f t="shared" si="10"/>
        <v>38.1</v>
      </c>
      <c r="CR6" s="35">
        <f t="shared" si="10"/>
        <v>57.3</v>
      </c>
      <c r="CS6" s="35">
        <f t="shared" si="10"/>
        <v>56</v>
      </c>
      <c r="CT6" s="35">
        <f t="shared" si="10"/>
        <v>56.01</v>
      </c>
      <c r="CU6" s="35">
        <f t="shared" si="10"/>
        <v>56.72</v>
      </c>
      <c r="CV6" s="35">
        <f t="shared" si="10"/>
        <v>54.06</v>
      </c>
      <c r="CW6" s="34" t="str">
        <f>IF(CW7="","",IF(CW7="-","【-】","【"&amp;SUBSTITUTE(TEXT(CW7,"#,##0.00"),"-","△")&amp;"】"))</f>
        <v>【51.30】</v>
      </c>
      <c r="CX6" s="35">
        <f>IF(CX7="",NA(),CX7)</f>
        <v>100</v>
      </c>
      <c r="CY6" s="35">
        <f t="shared" ref="CY6:DG6" si="11">IF(CY7="",NA(),CY7)</f>
        <v>100</v>
      </c>
      <c r="CZ6" s="35">
        <f t="shared" si="11"/>
        <v>100</v>
      </c>
      <c r="DA6" s="35">
        <f t="shared" si="11"/>
        <v>100</v>
      </c>
      <c r="DB6" s="35">
        <f t="shared" si="11"/>
        <v>100</v>
      </c>
      <c r="DC6" s="35">
        <f t="shared" si="11"/>
        <v>89.43</v>
      </c>
      <c r="DD6" s="35">
        <f t="shared" si="11"/>
        <v>89.51</v>
      </c>
      <c r="DE6" s="35">
        <f t="shared" si="11"/>
        <v>89.77</v>
      </c>
      <c r="DF6" s="35">
        <f t="shared" si="11"/>
        <v>90.04</v>
      </c>
      <c r="DG6" s="35">
        <f t="shared" si="11"/>
        <v>90.11</v>
      </c>
      <c r="DH6" s="34" t="str">
        <f>IF(DH7="","",IF(DH7="-","【-】","【"&amp;SUBSTITUTE(TEXT(DH7,"#,##0.00"),"-","△")&amp;"】"))</f>
        <v>【86.22】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0.11</v>
      </c>
      <c r="EK6" s="35">
        <f t="shared" si="14"/>
        <v>0.05</v>
      </c>
      <c r="EL6" s="35">
        <f t="shared" si="14"/>
        <v>0.44</v>
      </c>
      <c r="EM6" s="35">
        <f t="shared" si="14"/>
        <v>0.04</v>
      </c>
      <c r="EN6" s="35">
        <f t="shared" si="14"/>
        <v>0.02</v>
      </c>
      <c r="EO6" s="34" t="str">
        <f>IF(EO7="","",IF(EO7="-","【-】","【"&amp;SUBSTITUTE(TEXT(EO7,"#,##0.00"),"-","△")&amp;"】"))</f>
        <v>【0.02】</v>
      </c>
    </row>
    <row r="7" spans="1:145" s="36" customFormat="1" x14ac:dyDescent="0.15">
      <c r="A7" s="28"/>
      <c r="B7" s="37">
        <v>2019</v>
      </c>
      <c r="C7" s="37">
        <v>382019</v>
      </c>
      <c r="D7" s="37">
        <v>47</v>
      </c>
      <c r="E7" s="37">
        <v>17</v>
      </c>
      <c r="F7" s="37">
        <v>5</v>
      </c>
      <c r="G7" s="37">
        <v>0</v>
      </c>
      <c r="H7" s="37" t="s">
        <v>97</v>
      </c>
      <c r="I7" s="37" t="s">
        <v>98</v>
      </c>
      <c r="J7" s="37" t="s">
        <v>99</v>
      </c>
      <c r="K7" s="37" t="s">
        <v>100</v>
      </c>
      <c r="L7" s="37" t="s">
        <v>101</v>
      </c>
      <c r="M7" s="37" t="s">
        <v>102</v>
      </c>
      <c r="N7" s="38" t="s">
        <v>103</v>
      </c>
      <c r="O7" s="38" t="s">
        <v>104</v>
      </c>
      <c r="P7" s="38">
        <v>0.04</v>
      </c>
      <c r="Q7" s="38">
        <v>99.24</v>
      </c>
      <c r="R7" s="38">
        <v>3380</v>
      </c>
      <c r="S7" s="38">
        <v>511310</v>
      </c>
      <c r="T7" s="38">
        <v>429.4</v>
      </c>
      <c r="U7" s="38">
        <v>1190.75</v>
      </c>
      <c r="V7" s="38">
        <v>209</v>
      </c>
      <c r="W7" s="38">
        <v>0.18</v>
      </c>
      <c r="X7" s="38">
        <v>1161.1099999999999</v>
      </c>
      <c r="Y7" s="38">
        <v>100</v>
      </c>
      <c r="Z7" s="38">
        <v>100</v>
      </c>
      <c r="AA7" s="38">
        <v>100</v>
      </c>
      <c r="AB7" s="38">
        <v>100</v>
      </c>
      <c r="AC7" s="38">
        <v>100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0</v>
      </c>
      <c r="BG7" s="38">
        <v>0</v>
      </c>
      <c r="BH7" s="38">
        <v>0</v>
      </c>
      <c r="BI7" s="38">
        <v>0</v>
      </c>
      <c r="BJ7" s="38">
        <v>0</v>
      </c>
      <c r="BK7" s="38">
        <v>721.43</v>
      </c>
      <c r="BL7" s="38">
        <v>685.34</v>
      </c>
      <c r="BM7" s="38">
        <v>684.74</v>
      </c>
      <c r="BN7" s="38">
        <v>654.91999999999996</v>
      </c>
      <c r="BO7" s="38">
        <v>654.71</v>
      </c>
      <c r="BP7" s="38">
        <v>765.47</v>
      </c>
      <c r="BQ7" s="38">
        <v>58.81</v>
      </c>
      <c r="BR7" s="38">
        <v>69.87</v>
      </c>
      <c r="BS7" s="38">
        <v>78.48</v>
      </c>
      <c r="BT7" s="38">
        <v>88.41</v>
      </c>
      <c r="BU7" s="38">
        <v>88.9</v>
      </c>
      <c r="BV7" s="38">
        <v>59.3</v>
      </c>
      <c r="BW7" s="38">
        <v>59.83</v>
      </c>
      <c r="BX7" s="38">
        <v>65.33</v>
      </c>
      <c r="BY7" s="38">
        <v>65.39</v>
      </c>
      <c r="BZ7" s="38">
        <v>65.37</v>
      </c>
      <c r="CA7" s="38">
        <v>59.59</v>
      </c>
      <c r="CB7" s="38">
        <v>283.58999999999997</v>
      </c>
      <c r="CC7" s="38">
        <v>238.06</v>
      </c>
      <c r="CD7" s="38">
        <v>210.29</v>
      </c>
      <c r="CE7" s="38">
        <v>187.38</v>
      </c>
      <c r="CF7" s="38">
        <v>184.62</v>
      </c>
      <c r="CG7" s="38">
        <v>248.14</v>
      </c>
      <c r="CH7" s="38">
        <v>246.66</v>
      </c>
      <c r="CI7" s="38">
        <v>227.43</v>
      </c>
      <c r="CJ7" s="38">
        <v>230.88</v>
      </c>
      <c r="CK7" s="38">
        <v>228.99</v>
      </c>
      <c r="CL7" s="38">
        <v>257.86</v>
      </c>
      <c r="CM7" s="38">
        <v>45.24</v>
      </c>
      <c r="CN7" s="38">
        <v>46.03</v>
      </c>
      <c r="CO7" s="38">
        <v>42.86</v>
      </c>
      <c r="CP7" s="38">
        <v>43.65</v>
      </c>
      <c r="CQ7" s="38">
        <v>38.1</v>
      </c>
      <c r="CR7" s="38">
        <v>57.3</v>
      </c>
      <c r="CS7" s="38">
        <v>56</v>
      </c>
      <c r="CT7" s="38">
        <v>56.01</v>
      </c>
      <c r="CU7" s="38">
        <v>56.72</v>
      </c>
      <c r="CV7" s="38">
        <v>54.06</v>
      </c>
      <c r="CW7" s="38">
        <v>51.3</v>
      </c>
      <c r="CX7" s="38">
        <v>100</v>
      </c>
      <c r="CY7" s="38">
        <v>100</v>
      </c>
      <c r="CZ7" s="38">
        <v>100</v>
      </c>
      <c r="DA7" s="38">
        <v>100</v>
      </c>
      <c r="DB7" s="38">
        <v>100</v>
      </c>
      <c r="DC7" s="38">
        <v>89.43</v>
      </c>
      <c r="DD7" s="38">
        <v>89.51</v>
      </c>
      <c r="DE7" s="38">
        <v>89.77</v>
      </c>
      <c r="DF7" s="38">
        <v>90.04</v>
      </c>
      <c r="DG7" s="38">
        <v>90.11</v>
      </c>
      <c r="DH7" s="38">
        <v>86.22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0.11</v>
      </c>
      <c r="EK7" s="38">
        <v>0.05</v>
      </c>
      <c r="EL7" s="38">
        <v>0.44</v>
      </c>
      <c r="EM7" s="38">
        <v>0.04</v>
      </c>
      <c r="EN7" s="38">
        <v>0.02</v>
      </c>
      <c r="EO7" s="38">
        <v>0.02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105</v>
      </c>
      <c r="C9" s="40" t="s">
        <v>106</v>
      </c>
      <c r="D9" s="40" t="s">
        <v>107</v>
      </c>
      <c r="E9" s="40" t="s">
        <v>108</v>
      </c>
      <c r="F9" s="40" t="s">
        <v>109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47</v>
      </c>
      <c r="B10" s="41">
        <f t="shared" ref="B10:E10" si="15">DATEVALUE($B7+12-B11&amp;"/1/"&amp;B12)</f>
        <v>46388</v>
      </c>
      <c r="C10" s="41">
        <f t="shared" si="15"/>
        <v>46753</v>
      </c>
      <c r="D10" s="41">
        <f t="shared" si="15"/>
        <v>47119</v>
      </c>
      <c r="E10" s="41">
        <f t="shared" si="15"/>
        <v>47484</v>
      </c>
      <c r="F10" s="42">
        <f>DATEVALUE($B7+12-F11&amp;"/1/"&amp;F12)</f>
        <v>47849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110</v>
      </c>
    </row>
    <row r="12" spans="1:145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111</v>
      </c>
    </row>
    <row r="13" spans="1:145" x14ac:dyDescent="0.15">
      <c r="B13" t="s">
        <v>112</v>
      </c>
      <c r="C13" t="s">
        <v>112</v>
      </c>
      <c r="D13" t="s">
        <v>112</v>
      </c>
      <c r="E13" t="s">
        <v>112</v>
      </c>
      <c r="F13" t="s">
        <v>113</v>
      </c>
      <c r="G13" t="s">
        <v>114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nt130014</cp:lastModifiedBy>
  <dcterms:created xsi:type="dcterms:W3CDTF">2020-12-04T03:07:57Z</dcterms:created>
  <dcterms:modified xsi:type="dcterms:W3CDTF">2021-02-02T08:56:00Z</dcterms:modified>
  <cp:category/>
</cp:coreProperties>
</file>