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FMbwIw4B7S67/MmvkVIojH1dEIQ062KfIZlOyVNqlUMzetIc+RylG9w9Gdzn+d/EotwdUUpWBc/KJ7AVIaxpiw==" workbookSaltValue="qrE2mK+XyVMUTBNwa0kfC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<sst xmlns="http://schemas.openxmlformats.org/spreadsheetml/2006/main" count="236" uniqueCount="120">
  <si>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</si>
  <si>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</si>
  <si>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</si>
  <si>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</si>
  <si>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</si>
  <si>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</si>
  <si>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</si>
  <si>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</si>
  <si>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</si>
  <si>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</si>
  <si>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</si>
  <si>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</si>
  <si>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</si>
  <si>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</si>
  <si>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</si>
  <si>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</si>
  <si>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</si>
  <si>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</si>
  <si>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</si>
  <si>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</si>
  <si>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</si>
  <si>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</si>
  <si>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</si>
  <si>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</si>
  <si>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</si>
  <si>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</si>
  <si>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</si>
  <si>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</si>
  <si>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</si>
  <si>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</si>
  <si>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</si>
  <si>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</si>
  <si>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</si>
  <si>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</si>
  <si>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</si>
  <si>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</si>
  <si>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</si>
  <si>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</si>
  <si>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</si>
  <si>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</si>
  <si>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</si>
  <si>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</si>
  <si>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</si>
  <si>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</si>
  <si>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</si>
  <si>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</si>
  <si>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</si>
  <si>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</si>
  <si>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</si>
  <si>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</si>
  <si>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</si>
  <si>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</si>
  <si>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</si>
  <si>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</si>
  <si>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</si>
  <si>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</si>
  <si>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</si>
  <si>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</si>
  <si>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</si>
  <si>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</si>
  <si>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</si>
  <si>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</si>
  <si>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</si>
  <si>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</si>
  <si>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</si>
  <si>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</si>
  <si>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</si>
  <si>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</si>
  <si>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</si>
  <si>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</si>
  <si>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</si>
  <si>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</si>
  <si>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</si>
  <si>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</si>
  <si>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</si>
  <si>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</si>
  <si>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</si>
  <si>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</si>
  <si>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</si>
  <si>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</si>
  <si>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</si>
  <si>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</si>
  <si>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</si>
  <si>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</si>
  <si>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</si>
  <si>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</si>
  <si>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</si>
  <si>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</si>
  <si>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</si>
  <si>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</si>
  <si>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</si>
  <si>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</si>
  <si>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</si>
  <si>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</si>
  <si>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</si>
  <si>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</si>
  <si>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</si>
  <si>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</si>
  <si>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</si>
  <si>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</si>
  <si>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</si>
  <si>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</si>
  <si>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</si>
  <si>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</si>
  <si>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</si>
  <si>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</si>
  <si>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</si>
  <si>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</si>
  <si>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</si>
  <si>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</si>
  <si>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</si>
  <si>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</si>
  <si>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</si>
  <si>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</si>
  <si>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</si>
  <si>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</si>
  <si>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</si>
  <si>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漁業集落排水事業は、現在島嶼部に２つの処理場があり、何れの処理区についても、小規模で処理区域内人口密度が低いため汚水処理原価が高くなっているが、使用料については、公共下水道事業の料金体系に準じているため、使用料対象経費である汚水処理費を賄えておらず⑤の経費回収率が、100％を大きく下回っている。
　①の収益的収支比率は100％で、前年度と比較して23.01ポイント増加しているが、これまで資本勘定に繰入を行っていた収益勘定の不足分に係る繰入金を、当該年度から収益勘定に繰入することとしたため大きく変動したものである。
　⑤の経費回収率、⑥の汚水処理原価、⑦の施設利用率ともに、処理区域内人口の減少に伴い、使用料・使用水量が減少するため、対前年比で悪化している。
　⑧水洗化率については、未接続世帯に普及員が訪問し、接続促進を行うことにより年々改善しているものの、類似団体平均値と比べて4.33ポイント低くなっている。人口減少に伴い使用料収入が減少しているが、水洗化率の向上による使用料収入確保のため、水洗化の普及促進にこれまで以上に取組む必要がある。</t>
    <rPh sb="13" eb="15">
      <t>トウショ</t>
    </rPh>
    <rPh sb="15" eb="16">
      <t>ブ</t>
    </rPh>
    <rPh sb="247" eb="248">
      <t>オオ</t>
    </rPh>
    <rPh sb="272" eb="274">
      <t>オスイ</t>
    </rPh>
    <rPh sb="274" eb="276">
      <t>ショリ</t>
    </rPh>
    <rPh sb="276" eb="278">
      <t>ゲンカ</t>
    </rPh>
    <rPh sb="281" eb="283">
      <t>シセツ</t>
    </rPh>
    <rPh sb="283" eb="285">
      <t>リヨウ</t>
    </rPh>
    <rPh sb="285" eb="286">
      <t>リツ</t>
    </rPh>
    <rPh sb="304" eb="307">
      <t>シヨウリョウ</t>
    </rPh>
    <rPh sb="320" eb="321">
      <t>タイ</t>
    </rPh>
    <rPh sb="321" eb="324">
      <t>ゼンネンヒ</t>
    </rPh>
    <rPh sb="325" eb="327">
      <t>アッカ</t>
    </rPh>
    <rPh sb="410" eb="412">
      <t>ジンコウ</t>
    </rPh>
    <rPh sb="412" eb="414">
      <t>ゲンショウ</t>
    </rPh>
    <rPh sb="415" eb="416">
      <t>トモナ</t>
    </rPh>
    <rPh sb="417" eb="420">
      <t>シヨウリョウ</t>
    </rPh>
    <rPh sb="420" eb="422">
      <t>シュウニュウ</t>
    </rPh>
    <rPh sb="423" eb="425">
      <t>ゲンショウ</t>
    </rPh>
    <rPh sb="431" eb="434">
      <t>スイセンカ</t>
    </rPh>
    <rPh sb="434" eb="435">
      <t>リツ</t>
    </rPh>
    <rPh sb="436" eb="438">
      <t>コウジョウ</t>
    </rPh>
    <rPh sb="441" eb="443">
      <t>シヨウ</t>
    </rPh>
    <rPh sb="443" eb="444">
      <t>リョウ</t>
    </rPh>
    <rPh sb="444" eb="446">
      <t>シュウニュウ</t>
    </rPh>
    <rPh sb="446" eb="448">
      <t>カクホ</t>
    </rPh>
    <rPh sb="452" eb="455">
      <t>スイセンカ</t>
    </rPh>
    <rPh sb="456" eb="458">
      <t>フキュウ</t>
    </rPh>
    <rPh sb="458" eb="460">
      <t>ソクシン</t>
    </rPh>
    <rPh sb="465" eb="467">
      <t>イジョウ</t>
    </rPh>
    <rPh sb="468" eb="470">
      <t>トリク</t>
    </rPh>
    <rPh sb="471" eb="473">
      <t>ヒツヨウ</t>
    </rPh>
    <phoneticPr fontId="4"/>
  </si>
  <si>
    <t>　志津見処理区は供用開始から20年、椋名処理区は供用開始から13年が経過しており、椋名処理区については、当分の間、大規模な改修の予定はないものの、改築・更新の時期を見て、近接する処理場への統廃合を実施する予定である。
　また、資産の老朽化や人口減少等に伴う料金収入の減少に対応するため、平成28年度に策定した経営戦略に沿って、経営基盤強化と財政マネジメントの向上に努めてまいりたい。</t>
    <phoneticPr fontId="4"/>
  </si>
  <si>
    <t>　志津見処理区は供用開始から20年が経過しており、今後、処理場設備の老朽化に伴う改築・更新等の費用が発生する見込みである。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</si>
</sst>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33-4347-9E45-76A93BE60CB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4B33-4347-9E45-76A93BE60CB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35.229999999999997</c:v>
                </c:pt>
                <c:pt idx="1">
                  <c:v>35.97</c:v>
                </c:pt>
                <c:pt idx="2">
                  <c:v>34.39</c:v>
                </c:pt>
                <c:pt idx="3">
                  <c:v>45.3</c:v>
                </c:pt>
                <c:pt idx="4">
                  <c:v>43.62</c:v>
                </c:pt>
              </c:numCache>
            </c:numRef>
          </c:val>
          <c:extLst>
            <c:ext xmlns:c16="http://schemas.microsoft.com/office/drawing/2014/chart" uri="{C3380CC4-5D6E-409C-BE32-E72D297353CC}">
              <c16:uniqueId val="{00000000-D85A-4111-A88F-0E557338991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D85A-4111-A88F-0E557338991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83.63</c:v>
                </c:pt>
                <c:pt idx="1">
                  <c:v>85.63</c:v>
                </c:pt>
                <c:pt idx="2">
                  <c:v>86.54</c:v>
                </c:pt>
                <c:pt idx="3">
                  <c:v>74.12</c:v>
                </c:pt>
                <c:pt idx="4">
                  <c:v>74.87</c:v>
                </c:pt>
              </c:numCache>
            </c:numRef>
          </c:val>
          <c:extLst>
            <c:ext xmlns:c16="http://schemas.microsoft.com/office/drawing/2014/chart" uri="{C3380CC4-5D6E-409C-BE32-E72D297353CC}">
              <c16:uniqueId val="{00000000-ACA4-4285-B54E-7D75D151862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ACA4-4285-B54E-7D75D151862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61.21</c:v>
                </c:pt>
                <c:pt idx="1">
                  <c:v>66.89</c:v>
                </c:pt>
                <c:pt idx="2">
                  <c:v>85.95</c:v>
                </c:pt>
                <c:pt idx="3">
                  <c:v>76.989999999999995</c:v>
                </c:pt>
                <c:pt idx="4">
                  <c:v>100</c:v>
                </c:pt>
              </c:numCache>
            </c:numRef>
          </c:val>
          <c:extLst>
            <c:ext xmlns:c16="http://schemas.microsoft.com/office/drawing/2014/chart" uri="{C3380CC4-5D6E-409C-BE32-E72D297353CC}">
              <c16:uniqueId val="{00000000-024A-452F-864A-EDE22DAD885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4A-452F-864A-EDE22DAD885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D4-4D0A-9689-1E6ABC30B30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D4-4D0A-9689-1E6ABC30B30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F8-4A81-9B0F-93BD9F76D7B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F8-4A81-9B0F-93BD9F76D7B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DD-4C48-A531-8BE43C79BDD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DD-4C48-A531-8BE43C79BDD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1B-4EB4-9140-DCD74586121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1B-4EB4-9140-DCD74586121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506.66</c:v>
                </c:pt>
                <c:pt idx="1">
                  <c:v>493.4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D25-4732-8590-C531158E08E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2D25-4732-8590-C531158E08E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41.85</c:v>
                </c:pt>
                <c:pt idx="1">
                  <c:v>62.61</c:v>
                </c:pt>
                <c:pt idx="2">
                  <c:v>69.2</c:v>
                </c:pt>
                <c:pt idx="3">
                  <c:v>43.75</c:v>
                </c:pt>
                <c:pt idx="4">
                  <c:v>43.06</c:v>
                </c:pt>
              </c:numCache>
            </c:numRef>
          </c:val>
          <c:extLst>
            <c:ext xmlns:c16="http://schemas.microsoft.com/office/drawing/2014/chart" uri="{C3380CC4-5D6E-409C-BE32-E72D297353CC}">
              <c16:uniqueId val="{00000000-B721-4182-A033-4A1606D18F9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B721-4182-A033-4A1606D18F9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400.57</c:v>
                </c:pt>
                <c:pt idx="1">
                  <c:v>265.67</c:v>
                </c:pt>
                <c:pt idx="2">
                  <c:v>242.9</c:v>
                </c:pt>
                <c:pt idx="3">
                  <c:v>401</c:v>
                </c:pt>
                <c:pt idx="4">
                  <c:v>409.11</c:v>
                </c:pt>
              </c:numCache>
            </c:numRef>
          </c:val>
          <c:extLst>
            <c:ext xmlns:c16="http://schemas.microsoft.com/office/drawing/2014/chart" uri="{C3380CC4-5D6E-409C-BE32-E72D297353CC}">
              <c16:uniqueId val="{00000000-5D3A-4EF4-BE5C-C0226736E6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5D3A-4EF4-BE5C-C0226736E6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158386</v>
      </c>
      <c r="AM8" s="51"/>
      <c r="AN8" s="51"/>
      <c r="AO8" s="51"/>
      <c r="AP8" s="51"/>
      <c r="AQ8" s="51"/>
      <c r="AR8" s="51"/>
      <c r="AS8" s="51"/>
      <c r="AT8" s="46">
        <f>データ!T6</f>
        <v>419.14</v>
      </c>
      <c r="AU8" s="46"/>
      <c r="AV8" s="46"/>
      <c r="AW8" s="46"/>
      <c r="AX8" s="46"/>
      <c r="AY8" s="46"/>
      <c r="AZ8" s="46"/>
      <c r="BA8" s="46"/>
      <c r="BB8" s="46">
        <f>データ!U6</f>
        <v>377.88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0.37</v>
      </c>
      <c r="Q10" s="46"/>
      <c r="R10" s="46"/>
      <c r="S10" s="46"/>
      <c r="T10" s="46"/>
      <c r="U10" s="46"/>
      <c r="V10" s="46"/>
      <c r="W10" s="46">
        <f>データ!Q6</f>
        <v>100.5</v>
      </c>
      <c r="X10" s="46"/>
      <c r="Y10" s="46"/>
      <c r="Z10" s="46"/>
      <c r="AA10" s="46"/>
      <c r="AB10" s="46"/>
      <c r="AC10" s="46"/>
      <c r="AD10" s="51">
        <f>データ!R6</f>
        <v>2792</v>
      </c>
      <c r="AE10" s="51"/>
      <c r="AF10" s="51"/>
      <c r="AG10" s="51"/>
      <c r="AH10" s="51"/>
      <c r="AI10" s="51"/>
      <c r="AJ10" s="51"/>
      <c r="AK10" s="2"/>
      <c r="AL10" s="51">
        <f>データ!V6</f>
        <v>589</v>
      </c>
      <c r="AM10" s="51"/>
      <c r="AN10" s="51"/>
      <c r="AO10" s="51"/>
      <c r="AP10" s="51"/>
      <c r="AQ10" s="51"/>
      <c r="AR10" s="51"/>
      <c r="AS10" s="51"/>
      <c r="AT10" s="46">
        <f>データ!W6</f>
        <v>0.33</v>
      </c>
      <c r="AU10" s="46"/>
      <c r="AV10" s="46"/>
      <c r="AW10" s="46"/>
      <c r="AX10" s="46"/>
      <c r="AY10" s="46"/>
      <c r="AZ10" s="46"/>
      <c r="BA10" s="46"/>
      <c r="BB10" s="46">
        <f>データ!X6</f>
        <v>1784.85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45</v>
      </c>
      <c r="O86" s="26" t="str">
        <f>データ!EO6</f>
        <v>【0.01】</v>
      </c>
    </row>
  </sheetData>
  <sheetProtection algorithmName="SHA-512" hashValue="6R/LSx7J3E4BYvBNZR7eE50iA+JtKtsO2naB2QMTP6EhGAmqAAo+36QRZoAC5LE/fYrJ7DR0BzanOOKlEdYzmw==" saltValue="HSZij0mEGpG5eKC5K90We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382027</v>
      </c>
      <c r="D6" s="33">
        <f t="shared" si="3"/>
        <v>47</v>
      </c>
      <c r="E6" s="33">
        <f t="shared" si="3"/>
        <v>17</v>
      </c>
      <c r="F6" s="33">
        <f t="shared" si="3"/>
        <v>6</v>
      </c>
      <c r="G6" s="33">
        <f t="shared" si="3"/>
        <v>0</v>
      </c>
      <c r="H6" s="33" t="str">
        <f t="shared" si="3"/>
        <v>愛媛県　今治市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0.37</v>
      </c>
      <c r="Q6" s="34">
        <f t="shared" si="3"/>
        <v>100.5</v>
      </c>
      <c r="R6" s="34">
        <f t="shared" si="3"/>
        <v>2792</v>
      </c>
      <c r="S6" s="34">
        <f t="shared" si="3"/>
        <v>158386</v>
      </c>
      <c r="T6" s="34">
        <f t="shared" si="3"/>
        <v>419.14</v>
      </c>
      <c r="U6" s="34">
        <f t="shared" si="3"/>
        <v>377.88</v>
      </c>
      <c r="V6" s="34">
        <f t="shared" si="3"/>
        <v>589</v>
      </c>
      <c r="W6" s="34">
        <f t="shared" si="3"/>
        <v>0.33</v>
      </c>
      <c r="X6" s="34">
        <f t="shared" si="3"/>
        <v>1784.85</v>
      </c>
      <c r="Y6" s="35">
        <f>IF(Y7="",NA(),Y7)</f>
        <v>61.21</v>
      </c>
      <c r="Z6" s="35">
        <f t="shared" ref="Z6:AH6" si="4">IF(Z7="",NA(),Z7)</f>
        <v>66.89</v>
      </c>
      <c r="AA6" s="35">
        <f t="shared" si="4"/>
        <v>85.95</v>
      </c>
      <c r="AB6" s="35">
        <f t="shared" si="4"/>
        <v>76.989999999999995</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506.66</v>
      </c>
      <c r="BG6" s="35">
        <f t="shared" ref="BG6:BO6" si="7">IF(BG7="",NA(),BG7)</f>
        <v>493.4</v>
      </c>
      <c r="BH6" s="34">
        <f t="shared" si="7"/>
        <v>0</v>
      </c>
      <c r="BI6" s="34">
        <f t="shared" si="7"/>
        <v>0</v>
      </c>
      <c r="BJ6" s="34">
        <f t="shared" si="7"/>
        <v>0</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41.85</v>
      </c>
      <c r="BR6" s="35">
        <f t="shared" ref="BR6:BZ6" si="8">IF(BR7="",NA(),BR7)</f>
        <v>62.61</v>
      </c>
      <c r="BS6" s="35">
        <f t="shared" si="8"/>
        <v>69.2</v>
      </c>
      <c r="BT6" s="35">
        <f t="shared" si="8"/>
        <v>43.75</v>
      </c>
      <c r="BU6" s="35">
        <f t="shared" si="8"/>
        <v>43.06</v>
      </c>
      <c r="BV6" s="35">
        <f t="shared" si="8"/>
        <v>43.13</v>
      </c>
      <c r="BW6" s="35">
        <f t="shared" si="8"/>
        <v>46.26</v>
      </c>
      <c r="BX6" s="35">
        <f t="shared" si="8"/>
        <v>45.81</v>
      </c>
      <c r="BY6" s="35">
        <f t="shared" si="8"/>
        <v>43.43</v>
      </c>
      <c r="BZ6" s="35">
        <f t="shared" si="8"/>
        <v>41.41</v>
      </c>
      <c r="CA6" s="34" t="str">
        <f>IF(CA7="","",IF(CA7="-","【-】","【"&amp;SUBSTITUTE(TEXT(CA7,"#,##0.00"),"-","△")&amp;"】"))</f>
        <v>【45.31】</v>
      </c>
      <c r="CB6" s="35">
        <f>IF(CB7="",NA(),CB7)</f>
        <v>400.57</v>
      </c>
      <c r="CC6" s="35">
        <f t="shared" ref="CC6:CK6" si="9">IF(CC7="",NA(),CC7)</f>
        <v>265.67</v>
      </c>
      <c r="CD6" s="35">
        <f t="shared" si="9"/>
        <v>242.9</v>
      </c>
      <c r="CE6" s="35">
        <f t="shared" si="9"/>
        <v>401</v>
      </c>
      <c r="CF6" s="35">
        <f t="shared" si="9"/>
        <v>409.11</v>
      </c>
      <c r="CG6" s="35">
        <f t="shared" si="9"/>
        <v>392.03</v>
      </c>
      <c r="CH6" s="35">
        <f t="shared" si="9"/>
        <v>376.4</v>
      </c>
      <c r="CI6" s="35">
        <f t="shared" si="9"/>
        <v>383.92</v>
      </c>
      <c r="CJ6" s="35">
        <f t="shared" si="9"/>
        <v>400.44</v>
      </c>
      <c r="CK6" s="35">
        <f t="shared" si="9"/>
        <v>417.56</v>
      </c>
      <c r="CL6" s="34" t="str">
        <f>IF(CL7="","",IF(CL7="-","【-】","【"&amp;SUBSTITUTE(TEXT(CL7,"#,##0.00"),"-","△")&amp;"】"))</f>
        <v>【379.91】</v>
      </c>
      <c r="CM6" s="35">
        <f>IF(CM7="",NA(),CM7)</f>
        <v>35.229999999999997</v>
      </c>
      <c r="CN6" s="35">
        <f t="shared" ref="CN6:CV6" si="10">IF(CN7="",NA(),CN7)</f>
        <v>35.97</v>
      </c>
      <c r="CO6" s="35">
        <f t="shared" si="10"/>
        <v>34.39</v>
      </c>
      <c r="CP6" s="35">
        <f t="shared" si="10"/>
        <v>45.3</v>
      </c>
      <c r="CQ6" s="35">
        <f t="shared" si="10"/>
        <v>43.62</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83.63</v>
      </c>
      <c r="CY6" s="35">
        <f t="shared" ref="CY6:DG6" si="11">IF(CY7="",NA(),CY7)</f>
        <v>85.63</v>
      </c>
      <c r="CZ6" s="35">
        <f t="shared" si="11"/>
        <v>86.54</v>
      </c>
      <c r="DA6" s="35">
        <f t="shared" si="11"/>
        <v>74.12</v>
      </c>
      <c r="DB6" s="35">
        <f t="shared" si="11"/>
        <v>74.87</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382027</v>
      </c>
      <c r="D7" s="37">
        <v>47</v>
      </c>
      <c r="E7" s="37">
        <v>17</v>
      </c>
      <c r="F7" s="37">
        <v>6</v>
      </c>
      <c r="G7" s="37">
        <v>0</v>
      </c>
      <c r="H7" s="37" t="s">
        <v>99</v>
      </c>
      <c r="I7" s="37" t="s">
        <v>100</v>
      </c>
      <c r="J7" s="37" t="s">
        <v>101</v>
      </c>
      <c r="K7" s="37" t="s">
        <v>102</v>
      </c>
      <c r="L7" s="37" t="s">
        <v>103</v>
      </c>
      <c r="M7" s="37" t="s">
        <v>104</v>
      </c>
      <c r="N7" s="38" t="s">
        <v>105</v>
      </c>
      <c r="O7" s="38" t="s">
        <v>106</v>
      </c>
      <c r="P7" s="38">
        <v>0.37</v>
      </c>
      <c r="Q7" s="38">
        <v>100.5</v>
      </c>
      <c r="R7" s="38">
        <v>2792</v>
      </c>
      <c r="S7" s="38">
        <v>158386</v>
      </c>
      <c r="T7" s="38">
        <v>419.14</v>
      </c>
      <c r="U7" s="38">
        <v>377.88</v>
      </c>
      <c r="V7" s="38">
        <v>589</v>
      </c>
      <c r="W7" s="38">
        <v>0.33</v>
      </c>
      <c r="X7" s="38">
        <v>1784.85</v>
      </c>
      <c r="Y7" s="38">
        <v>61.21</v>
      </c>
      <c r="Z7" s="38">
        <v>66.89</v>
      </c>
      <c r="AA7" s="38">
        <v>85.95</v>
      </c>
      <c r="AB7" s="38">
        <v>76.989999999999995</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506.66</v>
      </c>
      <c r="BG7" s="38">
        <v>493.4</v>
      </c>
      <c r="BH7" s="38">
        <v>0</v>
      </c>
      <c r="BI7" s="38">
        <v>0</v>
      </c>
      <c r="BJ7" s="38">
        <v>0</v>
      </c>
      <c r="BK7" s="38">
        <v>1029.24</v>
      </c>
      <c r="BL7" s="38">
        <v>1063.93</v>
      </c>
      <c r="BM7" s="38">
        <v>1060.8599999999999</v>
      </c>
      <c r="BN7" s="38">
        <v>1006.65</v>
      </c>
      <c r="BO7" s="38">
        <v>998.42</v>
      </c>
      <c r="BP7" s="38">
        <v>953.26</v>
      </c>
      <c r="BQ7" s="38">
        <v>41.85</v>
      </c>
      <c r="BR7" s="38">
        <v>62.61</v>
      </c>
      <c r="BS7" s="38">
        <v>69.2</v>
      </c>
      <c r="BT7" s="38">
        <v>43.75</v>
      </c>
      <c r="BU7" s="38">
        <v>43.06</v>
      </c>
      <c r="BV7" s="38">
        <v>43.13</v>
      </c>
      <c r="BW7" s="38">
        <v>46.26</v>
      </c>
      <c r="BX7" s="38">
        <v>45.81</v>
      </c>
      <c r="BY7" s="38">
        <v>43.43</v>
      </c>
      <c r="BZ7" s="38">
        <v>41.41</v>
      </c>
      <c r="CA7" s="38">
        <v>45.31</v>
      </c>
      <c r="CB7" s="38">
        <v>400.57</v>
      </c>
      <c r="CC7" s="38">
        <v>265.67</v>
      </c>
      <c r="CD7" s="38">
        <v>242.9</v>
      </c>
      <c r="CE7" s="38">
        <v>401</v>
      </c>
      <c r="CF7" s="38">
        <v>409.11</v>
      </c>
      <c r="CG7" s="38">
        <v>392.03</v>
      </c>
      <c r="CH7" s="38">
        <v>376.4</v>
      </c>
      <c r="CI7" s="38">
        <v>383.92</v>
      </c>
      <c r="CJ7" s="38">
        <v>400.44</v>
      </c>
      <c r="CK7" s="38">
        <v>417.56</v>
      </c>
      <c r="CL7" s="38">
        <v>379.91</v>
      </c>
      <c r="CM7" s="38">
        <v>35.229999999999997</v>
      </c>
      <c r="CN7" s="38">
        <v>35.97</v>
      </c>
      <c r="CO7" s="38">
        <v>34.39</v>
      </c>
      <c r="CP7" s="38">
        <v>45.3</v>
      </c>
      <c r="CQ7" s="38">
        <v>43.62</v>
      </c>
      <c r="CR7" s="38">
        <v>35.64</v>
      </c>
      <c r="CS7" s="38">
        <v>33.729999999999997</v>
      </c>
      <c r="CT7" s="38">
        <v>33.21</v>
      </c>
      <c r="CU7" s="38">
        <v>32.229999999999997</v>
      </c>
      <c r="CV7" s="38">
        <v>32.479999999999997</v>
      </c>
      <c r="CW7" s="38">
        <v>33.67</v>
      </c>
      <c r="CX7" s="38">
        <v>83.63</v>
      </c>
      <c r="CY7" s="38">
        <v>85.63</v>
      </c>
      <c r="CZ7" s="38">
        <v>86.54</v>
      </c>
      <c r="DA7" s="38">
        <v>74.12</v>
      </c>
      <c r="DB7" s="38">
        <v>74.87</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2021-02-05T06:29:06Z</cp:lastPrinted>
  <dcterms:created xsi:type="dcterms:W3CDTF">2020-12-04T03:12:12Z</dcterms:created>
  <dcterms:modified xsi:type="dcterms:W3CDTF">2021-02-05T06:31:20Z</dcterms:modified>
  <cp:category/>
</cp:coreProperties>
</file>