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020_地方公営企業決算状況調査\R02公営企業決算統計_R01年度分\05県照会 その他調査\20210114_★公営企業に係る経営比較分析表（令和元年度決算）の分析等について\02_回答\"/>
    </mc:Choice>
  </mc:AlternateContent>
  <workbookProtection workbookAlgorithmName="SHA-512" workbookHashValue="S5AUgrDmeLTbOWaxHlH1ucBluB/FMh7WGgrHSNdXZhRwAFKA7awFvuFjeAOQPG+R96i0EWaAaVtRZgybA91eiw==" workbookSaltValue="99LfQ+cU1Fo5JznubseTwg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<sst xmlns="http://schemas.openxmlformats.org/spreadsheetml/2006/main" count="228" uniqueCount="114">
  <si>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</si>
  <si>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</si>
  <si>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</si>
  <si>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</si>
  <si>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</si>
  <si>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</si>
  <si>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</si>
  <si>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</si>
  <si>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</si>
  <si>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</si>
  <si>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</si>
  <si>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</si>
  <si>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</si>
  <si>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</si>
  <si>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</si>
  <si>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</si>
  <si>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</si>
  <si>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</si>
  <si>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</si>
  <si>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</si>
  <si>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</si>
  <si>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</si>
  <si>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</si>
  <si>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</si>
  <si>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</si>
  <si>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</si>
  <si>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</si>
  <si>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</si>
  <si>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</si>
  <si>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</si>
  <si>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</si>
  <si>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</si>
  <si>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</si>
  <si>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</si>
  <si>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</si>
  <si>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</si>
  <si>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</si>
  <si>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</si>
  <si>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</si>
  <si>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</si>
  <si>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</si>
  <si>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</si>
  <si>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</si>
  <si>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</si>
  <si>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</si>
  <si>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</si>
  <si>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</si>
  <si>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</si>
  <si>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</si>
  <si>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</si>
  <si>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</si>
  <si>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</si>
  <si>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</si>
  <si>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</si>
  <si>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</si>
  <si>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</si>
  <si>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</si>
  <si>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</si>
  <si>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</si>
  <si>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</si>
  <si>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</si>
  <si>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</si>
  <si>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</si>
  <si>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</si>
  <si>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</si>
  <si>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</si>
  <si>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</si>
  <si>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</si>
  <si>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</si>
  <si>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</si>
  <si>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</si>
  <si>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</si>
  <si>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</si>
  <si>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</si>
  <si>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</si>
  <si>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</si>
  <si>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</si>
  <si>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</si>
  <si>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</si>
  <si>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</si>
  <si>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</si>
  <si>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</si>
  <si>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</si>
  <si>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</si>
  <si>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</si>
  <si>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</si>
  <si>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</si>
  <si>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</si>
  <si>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</si>
  <si>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</si>
  <si>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</si>
  <si>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</si>
  <si>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</si>
  <si>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西条市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</si>
  <si>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</si>
  <si>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</si>
  <si>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</si>
  <si>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</si>
  <si>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</si>
  <si>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</si>
  <si>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</si>
  <si>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</si>
  <si>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</si>
  <si>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</si>
  <si>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</si>
  <si>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</si>
  <si>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</si>
  <si>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</si>
  <si>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</si>
  <si>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</si>
  <si>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</si>
  <si>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本市では、東予地区において昭和50年代の初期に大規模な施設の整備を行っており、現在それらが耐用年数を迎えている。
　①有形固定資産減価償却率については、類似団体と比較して低い水準にあるが、今後も上昇していくことが見込まれている。
　②管路経年化率については、類似団体と比較して高い水準にあり、今後も上昇していくことが見込まれている。
　③管路更新率は、類似団体に比べて低いが、耐用年数を迎える管路が増加していく中で、長期的な視点で計画的に更新等を行うことが求められる。その際には併せて、財源確保について考慮する必要がある。</t>
    <phoneticPr fontId="4"/>
  </si>
  <si>
    <t>　良質な地下水が豊富な本市では、高度な浄水施設等を整備する必要がないため、類似団体と比較して、費用を低く抑えることができている。その一方で、人口が集中する市内中心部では地下水が利用されており、上水道の供給を行っていないため、普及率が低く、効率性に欠ける部分がある。
　老朽化施設については、今後、更新工事を行っていかなければならないが、併せて企業債に依存してきたこれまでの財源確保の方法を見直し、経営改善を図る必要がある。
　そのための取組として、経営戦略の策定により計画的な経営を行うとともに、令和3年度に市内全ての上水道、簡易水道等の統合を予定しており、令和4年度に料金統一を目指す計画としている。
　また、近隣市町との連携強化等についても検討を行っている。</t>
    <rPh sb="25" eb="27">
      <t>セイビ</t>
    </rPh>
    <rPh sb="29" eb="31">
      <t>ヒツヨウ</t>
    </rPh>
    <rPh sb="66" eb="68">
      <t>イッポウ</t>
    </rPh>
    <rPh sb="84" eb="87">
      <t>チカスイ</t>
    </rPh>
    <rPh sb="88" eb="90">
      <t>リヨウ</t>
    </rPh>
    <rPh sb="134" eb="137">
      <t>ロウキュウカ</t>
    </rPh>
    <rPh sb="137" eb="139">
      <t>シセツ</t>
    </rPh>
    <rPh sb="145" eb="147">
      <t>コンゴ</t>
    </rPh>
    <rPh sb="150" eb="152">
      <t>コウジ</t>
    </rPh>
    <rPh sb="153" eb="154">
      <t>オコナ</t>
    </rPh>
    <rPh sb="168" eb="169">
      <t>アワ</t>
    </rPh>
    <rPh sb="198" eb="200">
      <t>ケイエイ</t>
    </rPh>
    <rPh sb="200" eb="202">
      <t>カイゼン</t>
    </rPh>
    <rPh sb="203" eb="204">
      <t>ハカ</t>
    </rPh>
    <rPh sb="205" eb="207">
      <t>ヒツヨウ</t>
    </rPh>
    <rPh sb="279" eb="281">
      <t>レイワ</t>
    </rPh>
    <rPh sb="282" eb="284">
      <t>ネンド</t>
    </rPh>
    <rPh sb="306" eb="308">
      <t>キンリン</t>
    </rPh>
    <rPh sb="308" eb="309">
      <t>シ</t>
    </rPh>
    <rPh sb="309" eb="310">
      <t>チョウ</t>
    </rPh>
    <rPh sb="312" eb="314">
      <t>レンケイ</t>
    </rPh>
    <rPh sb="314" eb="316">
      <t>キョウカ</t>
    </rPh>
    <rPh sb="316" eb="317">
      <t>トウ</t>
    </rPh>
    <rPh sb="322" eb="324">
      <t>ケントウ</t>
    </rPh>
    <rPh sb="325" eb="326">
      <t>オコナ</t>
    </rPh>
    <phoneticPr fontId="4"/>
  </si>
  <si>
    <t xml:space="preserve"> 平成30年度に料金改定を行ったため、①経常収支比率及び⑤料金回収率は改善され、類似団体平均値を上回っている。
　本市は良質な地下水が豊富にあり高度な浄水施設等が不要なため、類似団体と比較して⑥給水原価が低く抑えられている。
　③流動比率については、類似団体平均値を下回っているが、100％を大きく上回っており、短期的な支払能力に問題はない。
　④企業債残高対給水収益比率は、類似団体と比べて非常に高く、企業債に依存した経営となっている。近年は、減少傾向ではあるが、今後、更新のピークが来れば再び上昇し、経営を圧迫することになるため、計画的に企業債残高の抑制に努める必要がある。
　⑦施設利用率については、類似団体と比較して低くなっており、今後大幅な低下が見られるようであれば、ダウンサイジング等も考慮した計画が必要である。
　⑧有収率については、改善が見られるものの、類似団体と比べて低いため、今後も引き続き漏水調査を行うなどして原因を特定し、対策を講じる必要がある。</t>
    <rPh sb="26" eb="27">
      <t>オヨ</t>
    </rPh>
    <rPh sb="81" eb="83">
      <t>フヨウ</t>
    </rPh>
    <rPh sb="374" eb="376">
      <t>カイゼン</t>
    </rPh>
    <rPh sb="377" eb="378">
      <t>ミ</t>
    </rPh>
    <rPh sb="398" eb="400">
      <t>コンゴ</t>
    </rPh>
    <rPh sb="401" eb="402">
      <t>ヒ</t>
    </rPh>
    <rPh sb="403" eb="404">
      <t>ツヅ</t>
    </rPh>
    <rPh sb="423" eb="425">
      <t>タイサク</t>
    </rPh>
    <rPh sb="426" eb="427">
      <t>コウ</t>
    </rPh>
    <rPh sb="429" eb="43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</si>
</sst>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0.43</c:v>
                </c:pt>
                <c:pt idx="2">
                  <c:v>0.61</c:v>
                </c:pt>
                <c:pt idx="3">
                  <c:v>0.42</c:v>
                </c:pt>
                <c:pt idx="4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6-4E97-B255-388AA6A6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0.71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6-4E97-B255-388AA6A6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46.42</c:v>
                </c:pt>
                <c:pt idx="1">
                  <c:v>47.58</c:v>
                </c:pt>
                <c:pt idx="2">
                  <c:v>47.88</c:v>
                </c:pt>
                <c:pt idx="3">
                  <c:v>48.3</c:v>
                </c:pt>
                <c:pt idx="4">
                  <c:v>46.21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E4E-A081-565CC6AC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59.34</c:v>
                </c:pt>
                <c:pt idx="1">
                  <c:v>59.11</c:v>
                </c:pt>
                <c:pt idx="2">
                  <c:v>60.03</c:v>
                </c:pt>
                <c:pt idx="3">
                  <c:v>59.74</c:v>
                </c:pt>
                <c:pt idx="4">
                  <c:v>59.67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5-4E4E-A081-565CC6AC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81.8</c:v>
                </c:pt>
                <c:pt idx="1">
                  <c:v>81.2</c:v>
                </c:pt>
                <c:pt idx="2">
                  <c:v>79.97</c:v>
                </c:pt>
                <c:pt idx="3">
                  <c:v>79.06</c:v>
                </c:pt>
                <c:pt idx="4">
                  <c:v>80.81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C-45E1-B064-A7964BDF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87.74</c:v>
                </c:pt>
                <c:pt idx="1">
                  <c:v>87.91</c:v>
                </c:pt>
                <c:pt idx="2">
                  <c:v>84.81</c:v>
                </c:pt>
                <c:pt idx="3">
                  <c:v>84.8</c:v>
                </c:pt>
                <c:pt idx="4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C-45E1-B064-A7964BDF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101.96</c:v>
                </c:pt>
                <c:pt idx="1">
                  <c:v>108.77</c:v>
                </c:pt>
                <c:pt idx="2">
                  <c:v>108.08</c:v>
                </c:pt>
                <c:pt idx="3">
                  <c:v>111.92</c:v>
                </c:pt>
                <c:pt idx="4">
                  <c:v>111.79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4-4475-81B7-1B1A9ED8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112.69</c:v>
                </c:pt>
                <c:pt idx="1">
                  <c:v>113.16</c:v>
                </c:pt>
                <c:pt idx="2">
                  <c:v>110.68</c:v>
                </c:pt>
                <c:pt idx="3">
                  <c:v>110.66</c:v>
                </c:pt>
                <c:pt idx="4">
                  <c:v>109.01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4-4475-81B7-1B1A9ED8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40.659999999999997</c:v>
                </c:pt>
                <c:pt idx="1">
                  <c:v>42.5</c:v>
                </c:pt>
                <c:pt idx="2">
                  <c:v>44.27</c:v>
                </c:pt>
                <c:pt idx="3">
                  <c:v>46.03</c:v>
                </c:pt>
                <c:pt idx="4">
                  <c:v>47.52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6-4220-A74F-22FE4F34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46.27</c:v>
                </c:pt>
                <c:pt idx="1">
                  <c:v>46.88</c:v>
                </c:pt>
                <c:pt idx="2">
                  <c:v>47.28</c:v>
                </c:pt>
                <c:pt idx="3">
                  <c:v>47.66</c:v>
                </c:pt>
                <c:pt idx="4">
                  <c:v>48.17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6-4220-A74F-22FE4F34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19.29</c:v>
                </c:pt>
                <c:pt idx="2">
                  <c:v>19.14</c:v>
                </c:pt>
                <c:pt idx="3">
                  <c:v>21.4</c:v>
                </c:pt>
                <c:pt idx="4">
                  <c:v>22.17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2-4CC9-BB7A-B4BEAEB4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10.93</c:v>
                </c:pt>
                <c:pt idx="1">
                  <c:v>13.39</c:v>
                </c:pt>
                <c:pt idx="2">
                  <c:v>12.19</c:v>
                </c:pt>
                <c:pt idx="3">
                  <c:v>15.1</c:v>
                </c:pt>
                <c:pt idx="4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2-4CC9-BB7A-B4BEAEB4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1CD-AC9D-F8FD8C5E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0.68</c:v>
                </c:pt>
                <c:pt idx="2">
                  <c:v>3.56</c:v>
                </c:pt>
                <c:pt idx="3">
                  <c:v>2.74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2-41CD-AC9D-F8FD8C5E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324.75</c:v>
                </c:pt>
                <c:pt idx="1">
                  <c:v>369.37</c:v>
                </c:pt>
                <c:pt idx="2">
                  <c:v>327.72</c:v>
                </c:pt>
                <c:pt idx="3">
                  <c:v>343.34</c:v>
                </c:pt>
                <c:pt idx="4">
                  <c:v>331.02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6-472B-A752-04AB59B3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346.59</c:v>
                </c:pt>
                <c:pt idx="1">
                  <c:v>357.82</c:v>
                </c:pt>
                <c:pt idx="2">
                  <c:v>357.34</c:v>
                </c:pt>
                <c:pt idx="3">
                  <c:v>366.03</c:v>
                </c:pt>
                <c:pt idx="4">
                  <c:v>365.18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6-472B-A752-04AB59B3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894.96</c:v>
                </c:pt>
                <c:pt idx="1">
                  <c:v>833.44</c:v>
                </c:pt>
                <c:pt idx="2">
                  <c:v>802.19</c:v>
                </c:pt>
                <c:pt idx="3">
                  <c:v>727.83</c:v>
                </c:pt>
                <c:pt idx="4">
                  <c:v>699.79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4-49E5-BDDE-1728F9D9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312.02999999999997</c:v>
                </c:pt>
                <c:pt idx="1">
                  <c:v>307.45999999999998</c:v>
                </c:pt>
                <c:pt idx="2">
                  <c:v>373.69</c:v>
                </c:pt>
                <c:pt idx="3">
                  <c:v>370.12</c:v>
                </c:pt>
                <c:pt idx="4">
                  <c:v>371.65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4-49E5-BDDE-1728F9D9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98.45</c:v>
                </c:pt>
                <c:pt idx="1">
                  <c:v>105.74</c:v>
                </c:pt>
                <c:pt idx="2">
                  <c:v>105.47</c:v>
                </c:pt>
                <c:pt idx="3">
                  <c:v>109.81</c:v>
                </c:pt>
                <c:pt idx="4">
                  <c:v>110.03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818-A878-4670D597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105.71</c:v>
                </c:pt>
                <c:pt idx="1">
                  <c:v>106.01</c:v>
                </c:pt>
                <c:pt idx="2">
                  <c:v>99.87</c:v>
                </c:pt>
                <c:pt idx="3">
                  <c:v>100.42</c:v>
                </c:pt>
                <c:pt idx="4">
                  <c:v>98.77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818-A878-4670D597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139.9</c:v>
                </c:pt>
                <c:pt idx="1">
                  <c:v>131.9</c:v>
                </c:pt>
                <c:pt idx="2">
                  <c:v>132.35</c:v>
                </c:pt>
                <c:pt idx="3">
                  <c:v>133.54</c:v>
                </c:pt>
                <c:pt idx="4">
                  <c:v>134.51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A-4522-9B0E-21DF2D02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162.15</c:v>
                </c:pt>
                <c:pt idx="1">
                  <c:v>162.24</c:v>
                </c:pt>
                <c:pt idx="2">
                  <c:v>171.81</c:v>
                </c:pt>
                <c:pt idx="3">
                  <c:v>171.67</c:v>
                </c:pt>
                <c:pt idx="4">
                  <c:v>173.67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A-4522-9B0E-21DF2D02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2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6" t="str">
        <f>データ!H6</f>
        <v>愛媛県　西条市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A5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108961</v>
      </c>
      <c r="AM8" s="61"/>
      <c r="AN8" s="61"/>
      <c r="AO8" s="61"/>
      <c r="AP8" s="61"/>
      <c r="AQ8" s="61"/>
      <c r="AR8" s="61"/>
      <c r="AS8" s="61"/>
      <c r="AT8" s="52">
        <f>データ!$S$6</f>
        <v>510.04</v>
      </c>
      <c r="AU8" s="53"/>
      <c r="AV8" s="53"/>
      <c r="AW8" s="53"/>
      <c r="AX8" s="53"/>
      <c r="AY8" s="53"/>
      <c r="AZ8" s="53"/>
      <c r="BA8" s="53"/>
      <c r="BB8" s="54">
        <f>データ!$T$6</f>
        <v>213.63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53.42</v>
      </c>
      <c r="J10" s="53"/>
      <c r="K10" s="53"/>
      <c r="L10" s="53"/>
      <c r="M10" s="53"/>
      <c r="N10" s="53"/>
      <c r="O10" s="64"/>
      <c r="P10" s="54">
        <f>データ!$P$6</f>
        <v>45</v>
      </c>
      <c r="Q10" s="54"/>
      <c r="R10" s="54"/>
      <c r="S10" s="54"/>
      <c r="T10" s="54"/>
      <c r="U10" s="54"/>
      <c r="V10" s="54"/>
      <c r="W10" s="61">
        <f>データ!$Q$6</f>
        <v>2728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48892</v>
      </c>
      <c r="AM10" s="61"/>
      <c r="AN10" s="61"/>
      <c r="AO10" s="61"/>
      <c r="AP10" s="61"/>
      <c r="AQ10" s="61"/>
      <c r="AR10" s="61"/>
      <c r="AS10" s="61"/>
      <c r="AT10" s="52">
        <f>データ!$V$6</f>
        <v>89.92</v>
      </c>
      <c r="AU10" s="53"/>
      <c r="AV10" s="53"/>
      <c r="AW10" s="53"/>
      <c r="AX10" s="53"/>
      <c r="AY10" s="53"/>
      <c r="AZ10" s="53"/>
      <c r="BA10" s="53"/>
      <c r="BB10" s="54">
        <f>データ!$W$6</f>
        <v>543.73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2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2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113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111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2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2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112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yTM8sEsZ4WWoWnsWdcqGGrCNMsnEvZj+Fsnd6QcXESl8PlS+lPzjzuNkOyASs/IFB4zum7DrRThxrFAS+gu8ng==" saltValue="TMO+ykT84qrmkRe2v+X1A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2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2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2">
      <c r="A6" s="29" t="s">
        <v>92</v>
      </c>
      <c r="B6" s="34">
        <f>B7</f>
        <v>2019</v>
      </c>
      <c r="C6" s="34">
        <f t="shared" ref="C6:W6" si="3">C7</f>
        <v>382060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愛媛県　西条市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非設置</v>
      </c>
      <c r="N6" s="35" t="str">
        <f t="shared" si="3"/>
        <v>-</v>
      </c>
      <c r="O6" s="35">
        <f t="shared" si="3"/>
        <v>53.42</v>
      </c>
      <c r="P6" s="35">
        <f t="shared" si="3"/>
        <v>45</v>
      </c>
      <c r="Q6" s="35">
        <f t="shared" si="3"/>
        <v>2728</v>
      </c>
      <c r="R6" s="35">
        <f t="shared" si="3"/>
        <v>108961</v>
      </c>
      <c r="S6" s="35">
        <f t="shared" si="3"/>
        <v>510.04</v>
      </c>
      <c r="T6" s="35">
        <f t="shared" si="3"/>
        <v>213.63</v>
      </c>
      <c r="U6" s="35">
        <f t="shared" si="3"/>
        <v>48892</v>
      </c>
      <c r="V6" s="35">
        <f t="shared" si="3"/>
        <v>89.92</v>
      </c>
      <c r="W6" s="35">
        <f t="shared" si="3"/>
        <v>543.73</v>
      </c>
      <c r="X6" s="36">
        <f>IF(X7="",NA(),X7)</f>
        <v>101.96</v>
      </c>
      <c r="Y6" s="36">
        <f t="shared" ref="Y6:AG6" si="4">IF(Y7="",NA(),Y7)</f>
        <v>108.77</v>
      </c>
      <c r="Z6" s="36">
        <f t="shared" si="4"/>
        <v>108.08</v>
      </c>
      <c r="AA6" s="36">
        <f t="shared" si="4"/>
        <v>111.92</v>
      </c>
      <c r="AB6" s="36">
        <f t="shared" si="4"/>
        <v>111.79</v>
      </c>
      <c r="AC6" s="36">
        <f t="shared" si="4"/>
        <v>112.69</v>
      </c>
      <c r="AD6" s="36">
        <f t="shared" si="4"/>
        <v>113.16</v>
      </c>
      <c r="AE6" s="36">
        <f t="shared" si="4"/>
        <v>110.68</v>
      </c>
      <c r="AF6" s="36">
        <f t="shared" si="4"/>
        <v>110.66</v>
      </c>
      <c r="AG6" s="36">
        <f t="shared" si="4"/>
        <v>109.01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0.54</v>
      </c>
      <c r="AO6" s="36">
        <f t="shared" si="5"/>
        <v>0.68</v>
      </c>
      <c r="AP6" s="36">
        <f t="shared" si="5"/>
        <v>3.56</v>
      </c>
      <c r="AQ6" s="36">
        <f t="shared" si="5"/>
        <v>2.74</v>
      </c>
      <c r="AR6" s="36">
        <f t="shared" si="5"/>
        <v>3.7</v>
      </c>
      <c r="AS6" s="35" t="str">
        <f>IF(AS7="","",IF(AS7="-","【-】","【"&amp;SUBSTITUTE(TEXT(AS7,"#,##0.00"),"-","△")&amp;"】"))</f>
        <v>【1.08】</v>
      </c>
      <c r="AT6" s="36">
        <f>IF(AT7="",NA(),AT7)</f>
        <v>324.75</v>
      </c>
      <c r="AU6" s="36">
        <f t="shared" ref="AU6:BC6" si="6">IF(AU7="",NA(),AU7)</f>
        <v>369.37</v>
      </c>
      <c r="AV6" s="36">
        <f t="shared" si="6"/>
        <v>327.72</v>
      </c>
      <c r="AW6" s="36">
        <f t="shared" si="6"/>
        <v>343.34</v>
      </c>
      <c r="AX6" s="36">
        <f t="shared" si="6"/>
        <v>331.02</v>
      </c>
      <c r="AY6" s="36">
        <f t="shared" si="6"/>
        <v>346.59</v>
      </c>
      <c r="AZ6" s="36">
        <f t="shared" si="6"/>
        <v>357.82</v>
      </c>
      <c r="BA6" s="36">
        <f t="shared" si="6"/>
        <v>357.34</v>
      </c>
      <c r="BB6" s="36">
        <f t="shared" si="6"/>
        <v>366.03</v>
      </c>
      <c r="BC6" s="36">
        <f t="shared" si="6"/>
        <v>365.18</v>
      </c>
      <c r="BD6" s="35" t="str">
        <f>IF(BD7="","",IF(BD7="-","【-】","【"&amp;SUBSTITUTE(TEXT(BD7,"#,##0.00"),"-","△")&amp;"】"))</f>
        <v>【264.97】</v>
      </c>
      <c r="BE6" s="36">
        <f>IF(BE7="",NA(),BE7)</f>
        <v>894.96</v>
      </c>
      <c r="BF6" s="36">
        <f t="shared" ref="BF6:BN6" si="7">IF(BF7="",NA(),BF7)</f>
        <v>833.44</v>
      </c>
      <c r="BG6" s="36">
        <f t="shared" si="7"/>
        <v>802.19</v>
      </c>
      <c r="BH6" s="36">
        <f t="shared" si="7"/>
        <v>727.83</v>
      </c>
      <c r="BI6" s="36">
        <f t="shared" si="7"/>
        <v>699.79</v>
      </c>
      <c r="BJ6" s="36">
        <f t="shared" si="7"/>
        <v>312.02999999999997</v>
      </c>
      <c r="BK6" s="36">
        <f t="shared" si="7"/>
        <v>307.45999999999998</v>
      </c>
      <c r="BL6" s="36">
        <f t="shared" si="7"/>
        <v>373.69</v>
      </c>
      <c r="BM6" s="36">
        <f t="shared" si="7"/>
        <v>370.12</v>
      </c>
      <c r="BN6" s="36">
        <f t="shared" si="7"/>
        <v>371.65</v>
      </c>
      <c r="BO6" s="35" t="str">
        <f>IF(BO7="","",IF(BO7="-","【-】","【"&amp;SUBSTITUTE(TEXT(BO7,"#,##0.00"),"-","△")&amp;"】"))</f>
        <v>【266.61】</v>
      </c>
      <c r="BP6" s="36">
        <f>IF(BP7="",NA(),BP7)</f>
        <v>98.45</v>
      </c>
      <c r="BQ6" s="36">
        <f t="shared" ref="BQ6:BY6" si="8">IF(BQ7="",NA(),BQ7)</f>
        <v>105.74</v>
      </c>
      <c r="BR6" s="36">
        <f t="shared" si="8"/>
        <v>105.47</v>
      </c>
      <c r="BS6" s="36">
        <f t="shared" si="8"/>
        <v>109.81</v>
      </c>
      <c r="BT6" s="36">
        <f t="shared" si="8"/>
        <v>110.03</v>
      </c>
      <c r="BU6" s="36">
        <f t="shared" si="8"/>
        <v>105.71</v>
      </c>
      <c r="BV6" s="36">
        <f t="shared" si="8"/>
        <v>106.01</v>
      </c>
      <c r="BW6" s="36">
        <f t="shared" si="8"/>
        <v>99.87</v>
      </c>
      <c r="BX6" s="36">
        <f t="shared" si="8"/>
        <v>100.42</v>
      </c>
      <c r="BY6" s="36">
        <f t="shared" si="8"/>
        <v>98.77</v>
      </c>
      <c r="BZ6" s="35" t="str">
        <f>IF(BZ7="","",IF(BZ7="-","【-】","【"&amp;SUBSTITUTE(TEXT(BZ7,"#,##0.00"),"-","△")&amp;"】"))</f>
        <v>【103.24】</v>
      </c>
      <c r="CA6" s="36">
        <f>IF(CA7="",NA(),CA7)</f>
        <v>139.9</v>
      </c>
      <c r="CB6" s="36">
        <f t="shared" ref="CB6:CJ6" si="9">IF(CB7="",NA(),CB7)</f>
        <v>131.9</v>
      </c>
      <c r="CC6" s="36">
        <f t="shared" si="9"/>
        <v>132.35</v>
      </c>
      <c r="CD6" s="36">
        <f t="shared" si="9"/>
        <v>133.54</v>
      </c>
      <c r="CE6" s="36">
        <f t="shared" si="9"/>
        <v>134.51</v>
      </c>
      <c r="CF6" s="36">
        <f t="shared" si="9"/>
        <v>162.15</v>
      </c>
      <c r="CG6" s="36">
        <f t="shared" si="9"/>
        <v>162.24</v>
      </c>
      <c r="CH6" s="36">
        <f t="shared" si="9"/>
        <v>171.81</v>
      </c>
      <c r="CI6" s="36">
        <f t="shared" si="9"/>
        <v>171.67</v>
      </c>
      <c r="CJ6" s="36">
        <f t="shared" si="9"/>
        <v>173.67</v>
      </c>
      <c r="CK6" s="35" t="str">
        <f>IF(CK7="","",IF(CK7="-","【-】","【"&amp;SUBSTITUTE(TEXT(CK7,"#,##0.00"),"-","△")&amp;"】"))</f>
        <v>【168.38】</v>
      </c>
      <c r="CL6" s="36">
        <f>IF(CL7="",NA(),CL7)</f>
        <v>46.42</v>
      </c>
      <c r="CM6" s="36">
        <f t="shared" ref="CM6:CU6" si="10">IF(CM7="",NA(),CM7)</f>
        <v>47.58</v>
      </c>
      <c r="CN6" s="36">
        <f t="shared" si="10"/>
        <v>47.88</v>
      </c>
      <c r="CO6" s="36">
        <f t="shared" si="10"/>
        <v>48.3</v>
      </c>
      <c r="CP6" s="36">
        <f t="shared" si="10"/>
        <v>46.21</v>
      </c>
      <c r="CQ6" s="36">
        <f t="shared" si="10"/>
        <v>59.34</v>
      </c>
      <c r="CR6" s="36">
        <f t="shared" si="10"/>
        <v>59.11</v>
      </c>
      <c r="CS6" s="36">
        <f t="shared" si="10"/>
        <v>60.03</v>
      </c>
      <c r="CT6" s="36">
        <f t="shared" si="10"/>
        <v>59.74</v>
      </c>
      <c r="CU6" s="36">
        <f t="shared" si="10"/>
        <v>59.67</v>
      </c>
      <c r="CV6" s="35" t="str">
        <f>IF(CV7="","",IF(CV7="-","【-】","【"&amp;SUBSTITUTE(TEXT(CV7,"#,##0.00"),"-","△")&amp;"】"))</f>
        <v>【60.00】</v>
      </c>
      <c r="CW6" s="36">
        <f>IF(CW7="",NA(),CW7)</f>
        <v>81.8</v>
      </c>
      <c r="CX6" s="36">
        <f t="shared" ref="CX6:DF6" si="11">IF(CX7="",NA(),CX7)</f>
        <v>81.2</v>
      </c>
      <c r="CY6" s="36">
        <f t="shared" si="11"/>
        <v>79.97</v>
      </c>
      <c r="CZ6" s="36">
        <f t="shared" si="11"/>
        <v>79.06</v>
      </c>
      <c r="DA6" s="36">
        <f t="shared" si="11"/>
        <v>80.81</v>
      </c>
      <c r="DB6" s="36">
        <f t="shared" si="11"/>
        <v>87.74</v>
      </c>
      <c r="DC6" s="36">
        <f t="shared" si="11"/>
        <v>87.91</v>
      </c>
      <c r="DD6" s="36">
        <f t="shared" si="11"/>
        <v>84.81</v>
      </c>
      <c r="DE6" s="36">
        <f t="shared" si="11"/>
        <v>84.8</v>
      </c>
      <c r="DF6" s="36">
        <f t="shared" si="11"/>
        <v>84.6</v>
      </c>
      <c r="DG6" s="35" t="str">
        <f>IF(DG7="","",IF(DG7="-","【-】","【"&amp;SUBSTITUTE(TEXT(DG7,"#,##0.00"),"-","△")&amp;"】"))</f>
        <v>【89.80】</v>
      </c>
      <c r="DH6" s="36">
        <f>IF(DH7="",NA(),DH7)</f>
        <v>40.659999999999997</v>
      </c>
      <c r="DI6" s="36">
        <f t="shared" ref="DI6:DQ6" si="12">IF(DI7="",NA(),DI7)</f>
        <v>42.5</v>
      </c>
      <c r="DJ6" s="36">
        <f t="shared" si="12"/>
        <v>44.27</v>
      </c>
      <c r="DK6" s="36">
        <f t="shared" si="12"/>
        <v>46.03</v>
      </c>
      <c r="DL6" s="36">
        <f t="shared" si="12"/>
        <v>47.52</v>
      </c>
      <c r="DM6" s="36">
        <f t="shared" si="12"/>
        <v>46.27</v>
      </c>
      <c r="DN6" s="36">
        <f t="shared" si="12"/>
        <v>46.88</v>
      </c>
      <c r="DO6" s="36">
        <f t="shared" si="12"/>
        <v>47.28</v>
      </c>
      <c r="DP6" s="36">
        <f t="shared" si="12"/>
        <v>47.66</v>
      </c>
      <c r="DQ6" s="36">
        <f t="shared" si="12"/>
        <v>48.17</v>
      </c>
      <c r="DR6" s="35" t="str">
        <f>IF(DR7="","",IF(DR7="-","【-】","【"&amp;SUBSTITUTE(TEXT(DR7,"#,##0.00"),"-","△")&amp;"】"))</f>
        <v>【49.59】</v>
      </c>
      <c r="DS6" s="35">
        <f>IF(DS7="",NA(),DS7)</f>
        <v>0</v>
      </c>
      <c r="DT6" s="36">
        <f t="shared" ref="DT6:EB6" si="13">IF(DT7="",NA(),DT7)</f>
        <v>19.29</v>
      </c>
      <c r="DU6" s="36">
        <f t="shared" si="13"/>
        <v>19.14</v>
      </c>
      <c r="DV6" s="36">
        <f t="shared" si="13"/>
        <v>21.4</v>
      </c>
      <c r="DW6" s="36">
        <f t="shared" si="13"/>
        <v>22.17</v>
      </c>
      <c r="DX6" s="36">
        <f t="shared" si="13"/>
        <v>10.93</v>
      </c>
      <c r="DY6" s="36">
        <f t="shared" si="13"/>
        <v>13.39</v>
      </c>
      <c r="DZ6" s="36">
        <f t="shared" si="13"/>
        <v>12.19</v>
      </c>
      <c r="EA6" s="36">
        <f t="shared" si="13"/>
        <v>15.1</v>
      </c>
      <c r="EB6" s="36">
        <f t="shared" si="13"/>
        <v>17.12</v>
      </c>
      <c r="EC6" s="35" t="str">
        <f>IF(EC7="","",IF(EC7="-","【-】","【"&amp;SUBSTITUTE(TEXT(EC7,"#,##0.00"),"-","△")&amp;"】"))</f>
        <v>【19.44】</v>
      </c>
      <c r="ED6" s="36">
        <f>IF(ED7="",NA(),ED7)</f>
        <v>0.44</v>
      </c>
      <c r="EE6" s="36">
        <f t="shared" ref="EE6:EM6" si="14">IF(EE7="",NA(),EE7)</f>
        <v>0.43</v>
      </c>
      <c r="EF6" s="36">
        <f t="shared" si="14"/>
        <v>0.61</v>
      </c>
      <c r="EG6" s="36">
        <f t="shared" si="14"/>
        <v>0.42</v>
      </c>
      <c r="EH6" s="36">
        <f t="shared" si="14"/>
        <v>0.43</v>
      </c>
      <c r="EI6" s="36">
        <f t="shared" si="14"/>
        <v>0.71</v>
      </c>
      <c r="EJ6" s="36">
        <f t="shared" si="14"/>
        <v>0.71</v>
      </c>
      <c r="EK6" s="36">
        <f t="shared" si="14"/>
        <v>0.51</v>
      </c>
      <c r="EL6" s="36">
        <f t="shared" si="14"/>
        <v>0.57999999999999996</v>
      </c>
      <c r="EM6" s="36">
        <f t="shared" si="14"/>
        <v>0.54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2">
      <c r="A7" s="29"/>
      <c r="B7" s="38">
        <v>2019</v>
      </c>
      <c r="C7" s="38">
        <v>382060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53.42</v>
      </c>
      <c r="P7" s="39">
        <v>45</v>
      </c>
      <c r="Q7" s="39">
        <v>2728</v>
      </c>
      <c r="R7" s="39">
        <v>108961</v>
      </c>
      <c r="S7" s="39">
        <v>510.04</v>
      </c>
      <c r="T7" s="39">
        <v>213.63</v>
      </c>
      <c r="U7" s="39">
        <v>48892</v>
      </c>
      <c r="V7" s="39">
        <v>89.92</v>
      </c>
      <c r="W7" s="39">
        <v>543.73</v>
      </c>
      <c r="X7" s="39">
        <v>101.96</v>
      </c>
      <c r="Y7" s="39">
        <v>108.77</v>
      </c>
      <c r="Z7" s="39">
        <v>108.08</v>
      </c>
      <c r="AA7" s="39">
        <v>111.92</v>
      </c>
      <c r="AB7" s="39">
        <v>111.79</v>
      </c>
      <c r="AC7" s="39">
        <v>112.69</v>
      </c>
      <c r="AD7" s="39">
        <v>113.16</v>
      </c>
      <c r="AE7" s="39">
        <v>110.68</v>
      </c>
      <c r="AF7" s="39">
        <v>110.66</v>
      </c>
      <c r="AG7" s="39">
        <v>109.01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0.54</v>
      </c>
      <c r="AO7" s="39">
        <v>0.68</v>
      </c>
      <c r="AP7" s="39">
        <v>3.56</v>
      </c>
      <c r="AQ7" s="39">
        <v>2.74</v>
      </c>
      <c r="AR7" s="39">
        <v>3.7</v>
      </c>
      <c r="AS7" s="39">
        <v>1.08</v>
      </c>
      <c r="AT7" s="39">
        <v>324.75</v>
      </c>
      <c r="AU7" s="39">
        <v>369.37</v>
      </c>
      <c r="AV7" s="39">
        <v>327.72</v>
      </c>
      <c r="AW7" s="39">
        <v>343.34</v>
      </c>
      <c r="AX7" s="39">
        <v>331.02</v>
      </c>
      <c r="AY7" s="39">
        <v>346.59</v>
      </c>
      <c r="AZ7" s="39">
        <v>357.82</v>
      </c>
      <c r="BA7" s="39">
        <v>357.34</v>
      </c>
      <c r="BB7" s="39">
        <v>366.03</v>
      </c>
      <c r="BC7" s="39">
        <v>365.18</v>
      </c>
      <c r="BD7" s="39">
        <v>264.97000000000003</v>
      </c>
      <c r="BE7" s="39">
        <v>894.96</v>
      </c>
      <c r="BF7" s="39">
        <v>833.44</v>
      </c>
      <c r="BG7" s="39">
        <v>802.19</v>
      </c>
      <c r="BH7" s="39">
        <v>727.83</v>
      </c>
      <c r="BI7" s="39">
        <v>699.79</v>
      </c>
      <c r="BJ7" s="39">
        <v>312.02999999999997</v>
      </c>
      <c r="BK7" s="39">
        <v>307.45999999999998</v>
      </c>
      <c r="BL7" s="39">
        <v>373.69</v>
      </c>
      <c r="BM7" s="39">
        <v>370.12</v>
      </c>
      <c r="BN7" s="39">
        <v>371.65</v>
      </c>
      <c r="BO7" s="39">
        <v>266.61</v>
      </c>
      <c r="BP7" s="39">
        <v>98.45</v>
      </c>
      <c r="BQ7" s="39">
        <v>105.74</v>
      </c>
      <c r="BR7" s="39">
        <v>105.47</v>
      </c>
      <c r="BS7" s="39">
        <v>109.81</v>
      </c>
      <c r="BT7" s="39">
        <v>110.03</v>
      </c>
      <c r="BU7" s="39">
        <v>105.71</v>
      </c>
      <c r="BV7" s="39">
        <v>106.01</v>
      </c>
      <c r="BW7" s="39">
        <v>99.87</v>
      </c>
      <c r="BX7" s="39">
        <v>100.42</v>
      </c>
      <c r="BY7" s="39">
        <v>98.77</v>
      </c>
      <c r="BZ7" s="39">
        <v>103.24</v>
      </c>
      <c r="CA7" s="39">
        <v>139.9</v>
      </c>
      <c r="CB7" s="39">
        <v>131.9</v>
      </c>
      <c r="CC7" s="39">
        <v>132.35</v>
      </c>
      <c r="CD7" s="39">
        <v>133.54</v>
      </c>
      <c r="CE7" s="39">
        <v>134.51</v>
      </c>
      <c r="CF7" s="39">
        <v>162.15</v>
      </c>
      <c r="CG7" s="39">
        <v>162.24</v>
      </c>
      <c r="CH7" s="39">
        <v>171.81</v>
      </c>
      <c r="CI7" s="39">
        <v>171.67</v>
      </c>
      <c r="CJ7" s="39">
        <v>173.67</v>
      </c>
      <c r="CK7" s="39">
        <v>168.38</v>
      </c>
      <c r="CL7" s="39">
        <v>46.42</v>
      </c>
      <c r="CM7" s="39">
        <v>47.58</v>
      </c>
      <c r="CN7" s="39">
        <v>47.88</v>
      </c>
      <c r="CO7" s="39">
        <v>48.3</v>
      </c>
      <c r="CP7" s="39">
        <v>46.21</v>
      </c>
      <c r="CQ7" s="39">
        <v>59.34</v>
      </c>
      <c r="CR7" s="39">
        <v>59.11</v>
      </c>
      <c r="CS7" s="39">
        <v>60.03</v>
      </c>
      <c r="CT7" s="39">
        <v>59.74</v>
      </c>
      <c r="CU7" s="39">
        <v>59.67</v>
      </c>
      <c r="CV7" s="39">
        <v>60</v>
      </c>
      <c r="CW7" s="39">
        <v>81.8</v>
      </c>
      <c r="CX7" s="39">
        <v>81.2</v>
      </c>
      <c r="CY7" s="39">
        <v>79.97</v>
      </c>
      <c r="CZ7" s="39">
        <v>79.06</v>
      </c>
      <c r="DA7" s="39">
        <v>80.81</v>
      </c>
      <c r="DB7" s="39">
        <v>87.74</v>
      </c>
      <c r="DC7" s="39">
        <v>87.91</v>
      </c>
      <c r="DD7" s="39">
        <v>84.81</v>
      </c>
      <c r="DE7" s="39">
        <v>84.8</v>
      </c>
      <c r="DF7" s="39">
        <v>84.6</v>
      </c>
      <c r="DG7" s="39">
        <v>89.8</v>
      </c>
      <c r="DH7" s="39">
        <v>40.659999999999997</v>
      </c>
      <c r="DI7" s="39">
        <v>42.5</v>
      </c>
      <c r="DJ7" s="39">
        <v>44.27</v>
      </c>
      <c r="DK7" s="39">
        <v>46.03</v>
      </c>
      <c r="DL7" s="39">
        <v>47.52</v>
      </c>
      <c r="DM7" s="39">
        <v>46.27</v>
      </c>
      <c r="DN7" s="39">
        <v>46.88</v>
      </c>
      <c r="DO7" s="39">
        <v>47.28</v>
      </c>
      <c r="DP7" s="39">
        <v>47.66</v>
      </c>
      <c r="DQ7" s="39">
        <v>48.17</v>
      </c>
      <c r="DR7" s="39">
        <v>49.59</v>
      </c>
      <c r="DS7" s="39">
        <v>0</v>
      </c>
      <c r="DT7" s="39">
        <v>19.29</v>
      </c>
      <c r="DU7" s="39">
        <v>19.14</v>
      </c>
      <c r="DV7" s="39">
        <v>21.4</v>
      </c>
      <c r="DW7" s="39">
        <v>22.17</v>
      </c>
      <c r="DX7" s="39">
        <v>10.93</v>
      </c>
      <c r="DY7" s="39">
        <v>13.39</v>
      </c>
      <c r="DZ7" s="39">
        <v>12.19</v>
      </c>
      <c r="EA7" s="39">
        <v>15.1</v>
      </c>
      <c r="EB7" s="39">
        <v>17.12</v>
      </c>
      <c r="EC7" s="39">
        <v>19.440000000000001</v>
      </c>
      <c r="ED7" s="39">
        <v>0.44</v>
      </c>
      <c r="EE7" s="39">
        <v>0.43</v>
      </c>
      <c r="EF7" s="39">
        <v>0.61</v>
      </c>
      <c r="EG7" s="39">
        <v>0.42</v>
      </c>
      <c r="EH7" s="39">
        <v>0.43</v>
      </c>
      <c r="EI7" s="39">
        <v>0.71</v>
      </c>
      <c r="EJ7" s="39">
        <v>0.71</v>
      </c>
      <c r="EK7" s="39">
        <v>0.51</v>
      </c>
      <c r="EL7" s="39">
        <v>0.57999999999999996</v>
      </c>
      <c r="EM7" s="39">
        <v>0.54</v>
      </c>
      <c r="EN7" s="39">
        <v>0.68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