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703水道係\管理係\★決算統計関係\経営比較分析表\R1\"/>
    </mc:Choice>
  </mc:AlternateContent>
  <workbookProtection workbookAlgorithmName="SHA-512" workbookHashValue="iWiFUJ8h+FFkZ9QKwiOQ8wVldxdJhrnU6NN81YM3tkXHNHOONAotQyhwUcnMvSQNuoW3+KhH9yogf+SAEyDs0A==" workbookSaltValue="R3eT6KXHTXOBfxvYHn9bm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<sst xmlns="http://schemas.openxmlformats.org/spreadsheetml/2006/main" count="228" uniqueCount="113">
  <si>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</si>
  <si>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</si>
  <si>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</si>
  <si>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</si>
  <si>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</si>
  <si>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</si>
  <si>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</si>
  <si>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</si>
  <si>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</si>
  <si>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</si>
  <si>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</si>
  <si>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</si>
  <si>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</si>
  <si>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</si>
  <si>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</si>
  <si>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</si>
  <si>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</si>
  <si>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</si>
  <si>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</si>
  <si>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</si>
  <si>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</si>
  <si>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</si>
  <si>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</si>
  <si>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</si>
  <si>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</si>
  <si>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</si>
  <si>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</si>
  <si>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</si>
  <si>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</si>
  <si>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</si>
  <si>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</si>
  <si>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</si>
  <si>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</si>
  <si>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</si>
  <si>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</si>
  <si>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</si>
  <si>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</si>
  <si>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</si>
  <si>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</si>
  <si>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</si>
  <si>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</si>
  <si>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</si>
  <si>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</si>
  <si>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</si>
  <si>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</si>
  <si>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</si>
  <si>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</si>
  <si>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</si>
  <si>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</si>
  <si>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</si>
  <si>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</si>
  <si>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</si>
  <si>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</si>
  <si>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</si>
  <si>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</si>
  <si>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</si>
  <si>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</si>
  <si>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</si>
  <si>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</si>
  <si>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</si>
  <si>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</si>
  <si>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</si>
  <si>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</si>
  <si>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</si>
  <si>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</si>
  <si>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</si>
  <si>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</si>
  <si>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</si>
  <si>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</si>
  <si>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</si>
  <si>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</si>
  <si>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</si>
  <si>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</si>
  <si>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</si>
  <si>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</si>
  <si>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</si>
  <si>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</si>
  <si>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</si>
  <si>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</si>
  <si>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</si>
  <si>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</si>
  <si>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</si>
  <si>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</si>
  <si>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</si>
  <si>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</si>
  <si>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</si>
  <si>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</si>
  <si>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</si>
  <si>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</si>
  <si>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</si>
  <si>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</si>
  <si>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</si>
  <si>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</si>
  <si>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砥部町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</si>
  <si>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</si>
  <si>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</si>
  <si>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</si>
  <si>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</si>
  <si>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</si>
  <si>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</si>
  <si>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</si>
  <si>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</si>
  <si>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</si>
  <si>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</si>
  <si>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</si>
  <si>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</si>
  <si>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</si>
  <si>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</si>
  <si>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</si>
  <si>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</si>
  <si>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老朽化については、今後事業開始当時の給配水管が順次更新時期を迎える。
　第8次拡張事業が平成29年度で完了したため、有形固定資産減価償却率は他団体と比べ低い数値となっているが、管路経年化率は高い数値となっている。このため今後老朽化がますます進行すると予想される。
　令和12年度くらいまでは、配水池の耐震化工事を予定しているため、大規模な給配水管の改修工事を実施できないが、配水池の改修以降計画的な管路改修を実施する。
　来年度策定する「砥部町水道事業経営計画」の中で、必要となる改修工事の事業費を見込み、資産台帳の整備をしていく。</t>
    <rPh sb="1" eb="4">
      <t>ロウキュウカ</t>
    </rPh>
    <rPh sb="10" eb="12">
      <t>コンゴ</t>
    </rPh>
    <rPh sb="12" eb="14">
      <t>ジギョウ</t>
    </rPh>
    <rPh sb="14" eb="16">
      <t>カイシ</t>
    </rPh>
    <rPh sb="16" eb="18">
      <t>トウジ</t>
    </rPh>
    <rPh sb="19" eb="20">
      <t>キュウ</t>
    </rPh>
    <rPh sb="20" eb="23">
      <t>ハイスイカン</t>
    </rPh>
    <rPh sb="24" eb="26">
      <t>ジュンジ</t>
    </rPh>
    <rPh sb="26" eb="28">
      <t>コウシン</t>
    </rPh>
    <rPh sb="28" eb="30">
      <t>ジキ</t>
    </rPh>
    <rPh sb="31" eb="32">
      <t>ムカ</t>
    </rPh>
    <rPh sb="37" eb="38">
      <t>ダイ</t>
    </rPh>
    <rPh sb="39" eb="40">
      <t>ジ</t>
    </rPh>
    <rPh sb="40" eb="42">
      <t>カクチョウ</t>
    </rPh>
    <rPh sb="42" eb="44">
      <t>ジギョウ</t>
    </rPh>
    <rPh sb="45" eb="47">
      <t>ヘイセイ</t>
    </rPh>
    <rPh sb="49" eb="51">
      <t>ネンド</t>
    </rPh>
    <rPh sb="52" eb="54">
      <t>カンリョウ</t>
    </rPh>
    <rPh sb="59" eb="61">
      <t>ユウケイ</t>
    </rPh>
    <rPh sb="61" eb="63">
      <t>コテイ</t>
    </rPh>
    <rPh sb="63" eb="65">
      <t>シサン</t>
    </rPh>
    <rPh sb="65" eb="67">
      <t>ゲンカ</t>
    </rPh>
    <rPh sb="67" eb="69">
      <t>ショウキャク</t>
    </rPh>
    <rPh sb="69" eb="70">
      <t>リツ</t>
    </rPh>
    <rPh sb="71" eb="72">
      <t>ホカ</t>
    </rPh>
    <rPh sb="72" eb="74">
      <t>ダンタイ</t>
    </rPh>
    <rPh sb="75" eb="76">
      <t>クラ</t>
    </rPh>
    <rPh sb="77" eb="78">
      <t>ヒク</t>
    </rPh>
    <rPh sb="79" eb="81">
      <t>スウチ</t>
    </rPh>
    <rPh sb="89" eb="91">
      <t>カンロ</t>
    </rPh>
    <rPh sb="91" eb="94">
      <t>ケイネンカ</t>
    </rPh>
    <rPh sb="94" eb="95">
      <t>リツ</t>
    </rPh>
    <rPh sb="96" eb="97">
      <t>タカ</t>
    </rPh>
    <rPh sb="98" eb="100">
      <t>スウチ</t>
    </rPh>
    <rPh sb="134" eb="136">
      <t>レイワ</t>
    </rPh>
    <rPh sb="138" eb="140">
      <t>ネンド</t>
    </rPh>
    <rPh sb="147" eb="150">
      <t>ハイスイチ</t>
    </rPh>
    <rPh sb="151" eb="154">
      <t>タイシンカ</t>
    </rPh>
    <rPh sb="154" eb="156">
      <t>コウジ</t>
    </rPh>
    <rPh sb="157" eb="159">
      <t>ヨテイ</t>
    </rPh>
    <rPh sb="166" eb="169">
      <t>ダイキボ</t>
    </rPh>
    <rPh sb="170" eb="171">
      <t>キュウ</t>
    </rPh>
    <rPh sb="171" eb="174">
      <t>ハイスイカン</t>
    </rPh>
    <rPh sb="175" eb="177">
      <t>カイシュウ</t>
    </rPh>
    <rPh sb="177" eb="179">
      <t>コウジ</t>
    </rPh>
    <rPh sb="180" eb="182">
      <t>ジッシ</t>
    </rPh>
    <rPh sb="188" eb="191">
      <t>ハイスイチ</t>
    </rPh>
    <rPh sb="192" eb="194">
      <t>カイシュウ</t>
    </rPh>
    <rPh sb="194" eb="196">
      <t>イコウ</t>
    </rPh>
    <rPh sb="196" eb="199">
      <t>ケイカクテキ</t>
    </rPh>
    <rPh sb="200" eb="202">
      <t>カンロ</t>
    </rPh>
    <rPh sb="202" eb="204">
      <t>カイシュウ</t>
    </rPh>
    <rPh sb="205" eb="207">
      <t>ジッシ</t>
    </rPh>
    <rPh sb="212" eb="215">
      <t>ライネンド</t>
    </rPh>
    <rPh sb="215" eb="217">
      <t>サクテイ</t>
    </rPh>
    <rPh sb="220" eb="223">
      <t>トベチョウ</t>
    </rPh>
    <rPh sb="223" eb="225">
      <t>スイドウ</t>
    </rPh>
    <rPh sb="225" eb="227">
      <t>ジギョウ</t>
    </rPh>
    <rPh sb="227" eb="229">
      <t>ケイエイ</t>
    </rPh>
    <rPh sb="229" eb="231">
      <t>ケイカク</t>
    </rPh>
    <rPh sb="233" eb="234">
      <t>ナカ</t>
    </rPh>
    <rPh sb="236" eb="238">
      <t>ヒツヨウ</t>
    </rPh>
    <rPh sb="241" eb="243">
      <t>カイシュウ</t>
    </rPh>
    <rPh sb="243" eb="245">
      <t>コウジ</t>
    </rPh>
    <rPh sb="246" eb="249">
      <t>ジギョウヒ</t>
    </rPh>
    <rPh sb="250" eb="252">
      <t>ミコ</t>
    </rPh>
    <rPh sb="254" eb="256">
      <t>シサン</t>
    </rPh>
    <rPh sb="256" eb="258">
      <t>ダイチョウ</t>
    </rPh>
    <rPh sb="259" eb="261">
      <t>セイビ</t>
    </rPh>
    <phoneticPr fontId="4"/>
  </si>
  <si>
    <t>　平成13年度から料金改定を実施せずに健全経営を続けてきたが、第7次拡張事業及び第8次拡張事業等莫大な工事費を賄うため、企業債を借り入れ実施した。今後配水池の耐震化工事等にも巨額の費用が見込まれ、ますます企業債への依存度が高くなる。給水人口が年々減少していくなか、将来世代へ過大な費用を先送る事がないよう、現在の黒字経営を持続しながら、将来への事業費に備えるためにも、数年中に料金改定に着手する。
　給水人口の減少と、専門的な技術者の退職等、今後も水道事業については厳しい状況が続くと思われるが、安心・安全な飲料水を安定的に確保できるよう、職員一丸となって努力する。</t>
    <rPh sb="1" eb="3">
      <t>ヘイセイ</t>
    </rPh>
    <rPh sb="5" eb="7">
      <t>ネンド</t>
    </rPh>
    <rPh sb="9" eb="11">
      <t>リョウキン</t>
    </rPh>
    <rPh sb="11" eb="13">
      <t>カイテイ</t>
    </rPh>
    <rPh sb="14" eb="16">
      <t>ジッシ</t>
    </rPh>
    <rPh sb="19" eb="21">
      <t>ケンゼン</t>
    </rPh>
    <rPh sb="21" eb="23">
      <t>ケイエイ</t>
    </rPh>
    <rPh sb="24" eb="25">
      <t>ツヅ</t>
    </rPh>
    <rPh sb="31" eb="32">
      <t>ダイ</t>
    </rPh>
    <rPh sb="33" eb="34">
      <t>ジ</t>
    </rPh>
    <rPh sb="34" eb="36">
      <t>カクチョウ</t>
    </rPh>
    <rPh sb="36" eb="38">
      <t>ジギョウ</t>
    </rPh>
    <rPh sb="38" eb="39">
      <t>オヨ</t>
    </rPh>
    <rPh sb="40" eb="41">
      <t>ダイ</t>
    </rPh>
    <rPh sb="42" eb="43">
      <t>ジ</t>
    </rPh>
    <rPh sb="43" eb="45">
      <t>カクチョウ</t>
    </rPh>
    <rPh sb="45" eb="47">
      <t>ジギョウ</t>
    </rPh>
    <rPh sb="47" eb="48">
      <t>トウ</t>
    </rPh>
    <rPh sb="48" eb="50">
      <t>バクダイ</t>
    </rPh>
    <rPh sb="51" eb="53">
      <t>コウジ</t>
    </rPh>
    <rPh sb="53" eb="54">
      <t>ヒ</t>
    </rPh>
    <rPh sb="55" eb="56">
      <t>マカナ</t>
    </rPh>
    <rPh sb="60" eb="62">
      <t>キギョウ</t>
    </rPh>
    <rPh sb="62" eb="63">
      <t>サイ</t>
    </rPh>
    <rPh sb="64" eb="65">
      <t>カ</t>
    </rPh>
    <rPh sb="66" eb="67">
      <t>イ</t>
    </rPh>
    <rPh sb="68" eb="70">
      <t>ジッシ</t>
    </rPh>
    <rPh sb="73" eb="75">
      <t>コンゴ</t>
    </rPh>
    <rPh sb="75" eb="78">
      <t>ハイスイチ</t>
    </rPh>
    <rPh sb="79" eb="82">
      <t>タイシンカ</t>
    </rPh>
    <rPh sb="82" eb="84">
      <t>コウジ</t>
    </rPh>
    <rPh sb="84" eb="85">
      <t>トウ</t>
    </rPh>
    <rPh sb="87" eb="89">
      <t>キョガク</t>
    </rPh>
    <rPh sb="90" eb="92">
      <t>ヒヨウ</t>
    </rPh>
    <rPh sb="93" eb="95">
      <t>ミコ</t>
    </rPh>
    <rPh sb="102" eb="104">
      <t>キギョウ</t>
    </rPh>
    <rPh sb="104" eb="105">
      <t>サイ</t>
    </rPh>
    <rPh sb="107" eb="110">
      <t>イゾンド</t>
    </rPh>
    <rPh sb="111" eb="112">
      <t>タカ</t>
    </rPh>
    <rPh sb="116" eb="118">
      <t>キュウスイ</t>
    </rPh>
    <rPh sb="118" eb="120">
      <t>ジンコウ</t>
    </rPh>
    <rPh sb="121" eb="123">
      <t>ネンネン</t>
    </rPh>
    <rPh sb="123" eb="125">
      <t>ゲンショウ</t>
    </rPh>
    <rPh sb="132" eb="134">
      <t>ショウライ</t>
    </rPh>
    <rPh sb="134" eb="136">
      <t>セダイ</t>
    </rPh>
    <rPh sb="137" eb="139">
      <t>カダイ</t>
    </rPh>
    <rPh sb="140" eb="142">
      <t>ヒヨウ</t>
    </rPh>
    <rPh sb="143" eb="144">
      <t>サキ</t>
    </rPh>
    <rPh sb="144" eb="145">
      <t>オク</t>
    </rPh>
    <rPh sb="146" eb="147">
      <t>コト</t>
    </rPh>
    <rPh sb="153" eb="155">
      <t>ゲンザイ</t>
    </rPh>
    <rPh sb="156" eb="158">
      <t>クロジ</t>
    </rPh>
    <rPh sb="158" eb="160">
      <t>ケイエイ</t>
    </rPh>
    <rPh sb="161" eb="163">
      <t>ジゾク</t>
    </rPh>
    <rPh sb="168" eb="170">
      <t>ショウライ</t>
    </rPh>
    <rPh sb="172" eb="175">
      <t>ジギョウヒ</t>
    </rPh>
    <rPh sb="176" eb="177">
      <t>ソナ</t>
    </rPh>
    <rPh sb="184" eb="186">
      <t>スウネン</t>
    </rPh>
    <rPh sb="186" eb="187">
      <t>ナカ</t>
    </rPh>
    <rPh sb="188" eb="190">
      <t>リョウキン</t>
    </rPh>
    <rPh sb="190" eb="192">
      <t>カイテイ</t>
    </rPh>
    <rPh sb="193" eb="195">
      <t>チャクシュ</t>
    </rPh>
    <rPh sb="200" eb="202">
      <t>キュウスイ</t>
    </rPh>
    <rPh sb="202" eb="204">
      <t>ジンコウ</t>
    </rPh>
    <rPh sb="205" eb="207">
      <t>ゲンショウ</t>
    </rPh>
    <rPh sb="209" eb="212">
      <t>センモンテキ</t>
    </rPh>
    <rPh sb="213" eb="215">
      <t>ギジュツ</t>
    </rPh>
    <rPh sb="215" eb="216">
      <t>シャ</t>
    </rPh>
    <rPh sb="217" eb="219">
      <t>タイショク</t>
    </rPh>
    <rPh sb="219" eb="220">
      <t>トウ</t>
    </rPh>
    <rPh sb="221" eb="223">
      <t>コンゴ</t>
    </rPh>
    <rPh sb="224" eb="226">
      <t>スイドウ</t>
    </rPh>
    <rPh sb="226" eb="228">
      <t>ジギョウ</t>
    </rPh>
    <rPh sb="233" eb="234">
      <t>キビ</t>
    </rPh>
    <rPh sb="236" eb="238">
      <t>ジョウキョウ</t>
    </rPh>
    <rPh sb="239" eb="240">
      <t>ツヅ</t>
    </rPh>
    <rPh sb="242" eb="243">
      <t>オモ</t>
    </rPh>
    <rPh sb="248" eb="250">
      <t>アンシン</t>
    </rPh>
    <rPh sb="251" eb="253">
      <t>アンゼン</t>
    </rPh>
    <rPh sb="254" eb="257">
      <t>インリョウスイ</t>
    </rPh>
    <rPh sb="258" eb="261">
      <t>アンテイテキ</t>
    </rPh>
    <rPh sb="262" eb="264">
      <t>カクホ</t>
    </rPh>
    <rPh sb="270" eb="272">
      <t>ショクイン</t>
    </rPh>
    <rPh sb="272" eb="274">
      <t>イチガン</t>
    </rPh>
    <rPh sb="278" eb="280">
      <t>ドリョク</t>
    </rPh>
    <phoneticPr fontId="4"/>
  </si>
  <si>
    <t>　令和元年度は黒字決算となり、経常収支比率・料金回収率ともに上昇している。流動比率は前年よりも減少したものの、100％を上回っており良好な経営状況である。
　給水原価の減少は、経費の節減及び有収率の向上によるものと考えられる。今後は漏水調査の計画的な実施と今まで以上の節減の意識をもって、引き続き健全な経営を続けたい。
　企業債残高対給水収益比率は一時減少したが、今後必要となる配水池の耐震化工事等多額の事業費を賄うためには、企業債の発行に頼るしかなく、完了予定である令和12年度までは上昇していくと考えられる。
　配水池や基幹管路の耐震化工事は、現在だけでなく将来世代にも負担いただくものと考えるが、過大な負担とならないよう検討する必要がある。このため令和３年度に策定する「砥部町水道事業経営計画」により、計画的な施設改修と適正な時期・適正な価格での料金改定に取り組みたい。</t>
    <rPh sb="1" eb="3">
      <t>レイワ</t>
    </rPh>
    <rPh sb="3" eb="4">
      <t>モト</t>
    </rPh>
    <rPh sb="4" eb="6">
      <t>ネンド</t>
    </rPh>
    <rPh sb="7" eb="9">
      <t>クロジ</t>
    </rPh>
    <rPh sb="9" eb="11">
      <t>ケッサン</t>
    </rPh>
    <rPh sb="15" eb="17">
      <t>ケイジョウ</t>
    </rPh>
    <rPh sb="17" eb="19">
      <t>シュウシ</t>
    </rPh>
    <rPh sb="19" eb="21">
      <t>ヒリツ</t>
    </rPh>
    <rPh sb="22" eb="24">
      <t>リョウキン</t>
    </rPh>
    <rPh sb="24" eb="26">
      <t>カイシュウ</t>
    </rPh>
    <rPh sb="26" eb="27">
      <t>リツ</t>
    </rPh>
    <rPh sb="30" eb="32">
      <t>ジョウショウ</t>
    </rPh>
    <rPh sb="37" eb="39">
      <t>リュウドウ</t>
    </rPh>
    <rPh sb="39" eb="41">
      <t>ヒリツ</t>
    </rPh>
    <rPh sb="42" eb="44">
      <t>ゼンネン</t>
    </rPh>
    <rPh sb="47" eb="49">
      <t>ゲンショウ</t>
    </rPh>
    <rPh sb="60" eb="62">
      <t>ウワマワ</t>
    </rPh>
    <rPh sb="66" eb="68">
      <t>リョウコウ</t>
    </rPh>
    <rPh sb="69" eb="71">
      <t>ケイエイ</t>
    </rPh>
    <rPh sb="71" eb="73">
      <t>ジョウキョウ</t>
    </rPh>
    <rPh sb="79" eb="81">
      <t>キュウスイ</t>
    </rPh>
    <rPh sb="81" eb="83">
      <t>ゲンカ</t>
    </rPh>
    <rPh sb="84" eb="86">
      <t>ゲンショウ</t>
    </rPh>
    <rPh sb="88" eb="90">
      <t>ケイヒ</t>
    </rPh>
    <rPh sb="91" eb="93">
      <t>セツゲン</t>
    </rPh>
    <rPh sb="93" eb="94">
      <t>オヨ</t>
    </rPh>
    <rPh sb="95" eb="98">
      <t>ユウシュウリツ</t>
    </rPh>
    <rPh sb="99" eb="101">
      <t>コウジョウ</t>
    </rPh>
    <rPh sb="107" eb="108">
      <t>カンガ</t>
    </rPh>
    <rPh sb="113" eb="115">
      <t>コンゴ</t>
    </rPh>
    <rPh sb="116" eb="118">
      <t>ロウスイ</t>
    </rPh>
    <rPh sb="118" eb="120">
      <t>チョウサ</t>
    </rPh>
    <rPh sb="125" eb="127">
      <t>ジッシ</t>
    </rPh>
    <rPh sb="128" eb="129">
      <t>イマ</t>
    </rPh>
    <rPh sb="131" eb="133">
      <t>イジョウ</t>
    </rPh>
    <rPh sb="134" eb="136">
      <t>セツゲン</t>
    </rPh>
    <rPh sb="137" eb="139">
      <t>イシキ</t>
    </rPh>
    <rPh sb="144" eb="145">
      <t>ヒ</t>
    </rPh>
    <rPh sb="146" eb="147">
      <t>ツヅ</t>
    </rPh>
    <rPh sb="148" eb="150">
      <t>ケンゼン</t>
    </rPh>
    <rPh sb="151" eb="153">
      <t>ケイエイ</t>
    </rPh>
    <rPh sb="154" eb="155">
      <t>ツヅ</t>
    </rPh>
    <rPh sb="161" eb="163">
      <t>キギョウ</t>
    </rPh>
    <rPh sb="163" eb="164">
      <t>サイ</t>
    </rPh>
    <rPh sb="164" eb="166">
      <t>ザンダカ</t>
    </rPh>
    <rPh sb="166" eb="167">
      <t>タイ</t>
    </rPh>
    <rPh sb="167" eb="169">
      <t>キュウスイ</t>
    </rPh>
    <rPh sb="169" eb="171">
      <t>シュウエキ</t>
    </rPh>
    <rPh sb="171" eb="173">
      <t>ヒリツ</t>
    </rPh>
    <rPh sb="174" eb="176">
      <t>イチジ</t>
    </rPh>
    <rPh sb="176" eb="178">
      <t>ゲンショウ</t>
    </rPh>
    <rPh sb="182" eb="184">
      <t>コンゴ</t>
    </rPh>
    <rPh sb="184" eb="186">
      <t>ヒツヨウ</t>
    </rPh>
    <rPh sb="189" eb="192">
      <t>ハイスイチ</t>
    </rPh>
    <rPh sb="193" eb="196">
      <t>タイシンカ</t>
    </rPh>
    <rPh sb="196" eb="198">
      <t>コウジ</t>
    </rPh>
    <rPh sb="198" eb="199">
      <t>トウ</t>
    </rPh>
    <rPh sb="199" eb="201">
      <t>タガク</t>
    </rPh>
    <rPh sb="202" eb="205">
      <t>ジギョウヒ</t>
    </rPh>
    <rPh sb="206" eb="207">
      <t>マカナ</t>
    </rPh>
    <rPh sb="213" eb="215">
      <t>キギョウ</t>
    </rPh>
    <rPh sb="215" eb="216">
      <t>サイ</t>
    </rPh>
    <rPh sb="217" eb="219">
      <t>ハッコウ</t>
    </rPh>
    <rPh sb="220" eb="221">
      <t>タヨ</t>
    </rPh>
    <rPh sb="227" eb="229">
      <t>カンリョウ</t>
    </rPh>
    <rPh sb="229" eb="231">
      <t>ヨテイ</t>
    </rPh>
    <rPh sb="234" eb="236">
      <t>レイワ</t>
    </rPh>
    <rPh sb="238" eb="240">
      <t>ネンド</t>
    </rPh>
    <rPh sb="243" eb="245">
      <t>ジョウショウ</t>
    </rPh>
    <rPh sb="250" eb="251">
      <t>カンガ</t>
    </rPh>
    <rPh sb="258" eb="261">
      <t>ハイスイチ</t>
    </rPh>
    <rPh sb="262" eb="264">
      <t>キカン</t>
    </rPh>
    <rPh sb="264" eb="266">
      <t>カンロ</t>
    </rPh>
    <rPh sb="267" eb="270">
      <t>タイシンカ</t>
    </rPh>
    <rPh sb="270" eb="272">
      <t>コウジ</t>
    </rPh>
    <rPh sb="274" eb="276">
      <t>ゲンザイ</t>
    </rPh>
    <rPh sb="281" eb="283">
      <t>ショウライ</t>
    </rPh>
    <rPh sb="283" eb="285">
      <t>セダイ</t>
    </rPh>
    <rPh sb="287" eb="289">
      <t>フタン</t>
    </rPh>
    <rPh sb="296" eb="297">
      <t>カンガ</t>
    </rPh>
    <rPh sb="301" eb="303">
      <t>カダイ</t>
    </rPh>
    <rPh sb="304" eb="306">
      <t>フタン</t>
    </rPh>
    <rPh sb="313" eb="315">
      <t>ケントウ</t>
    </rPh>
    <rPh sb="317" eb="319">
      <t>ヒツヨウ</t>
    </rPh>
    <rPh sb="327" eb="329">
      <t>レイワ</t>
    </rPh>
    <rPh sb="330" eb="332">
      <t>ネンド</t>
    </rPh>
    <rPh sb="333" eb="335">
      <t>サクテイ</t>
    </rPh>
    <rPh sb="338" eb="341">
      <t>トベチョウ</t>
    </rPh>
    <rPh sb="341" eb="343">
      <t>スイドウ</t>
    </rPh>
    <rPh sb="343" eb="345">
      <t>ジギョウ</t>
    </rPh>
    <rPh sb="345" eb="347">
      <t>ケイエイ</t>
    </rPh>
    <rPh sb="347" eb="349">
      <t>ケイカク</t>
    </rPh>
    <rPh sb="354" eb="356">
      <t>ケイカク</t>
    </rPh>
    <rPh sb="356" eb="357">
      <t>テキ</t>
    </rPh>
    <rPh sb="358" eb="360">
      <t>シセツ</t>
    </rPh>
    <rPh sb="360" eb="362">
      <t>カイシュウ</t>
    </rPh>
    <rPh sb="363" eb="365">
      <t>テキセイ</t>
    </rPh>
    <rPh sb="366" eb="368">
      <t>ジキ</t>
    </rPh>
    <rPh sb="369" eb="371">
      <t>テキセイ</t>
    </rPh>
    <rPh sb="372" eb="374">
      <t>カカク</t>
    </rPh>
    <rPh sb="376" eb="378">
      <t>リョウキン</t>
    </rPh>
    <rPh sb="378" eb="380">
      <t>カイテイ</t>
    </rPh>
    <rPh sb="381" eb="382">
      <t>ト</t>
    </rPh>
    <rPh sb="383" eb="384">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</si>
</sst>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formatCode="#,##0.00;&quot;△&quot;#,##0.00">
                  <c:v>0</c:v>
                </c:pt>
                <c:pt idx="1">
                  <c:v>0.99</c:v>
                </c:pt>
                <c:pt idx="2">
                  <c:v>0.95</c:v>
                </c:pt>
                <c:pt idx="3">
                  <c:v>1.1399999999999999</c:v>
                </c:pt>
                <c:pt idx="4">
                  <c:v>1.32</c:v>
                </c:pt>
              </c:numCache>
            </c:numRef>
          </c:val>
          <c:extLst>
            <c:ext xmlns:c16="http://schemas.microsoft.com/office/drawing/2014/chart" uri="{C3380CC4-5D6E-409C-BE32-E72D297353CC}">
              <c16:uniqueId val="{00000000-AF0E-447A-818B-D13767D0C15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0.71</c:v>
                </c:pt>
                <c:pt idx="2">
                  <c:v>0.54</c:v>
                </c:pt>
                <c:pt idx="3">
                  <c:v>0.5</c:v>
                </c:pt>
                <c:pt idx="4">
                  <c:v>0.52</c:v>
                </c:pt>
              </c:numCache>
            </c:numRef>
          </c:val>
          <c:smooth val="0"/>
          <c:extLst>
            <c:ext xmlns:c16="http://schemas.microsoft.com/office/drawing/2014/chart" uri="{C3380CC4-5D6E-409C-BE32-E72D297353CC}">
              <c16:uniqueId val="{00000001-AF0E-447A-818B-D13767D0C15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53.71</c:v>
                </c:pt>
                <c:pt idx="1">
                  <c:v>54.17</c:v>
                </c:pt>
                <c:pt idx="2">
                  <c:v>83.39</c:v>
                </c:pt>
                <c:pt idx="3">
                  <c:v>82.48</c:v>
                </c:pt>
                <c:pt idx="4">
                  <c:v>80.489999999999995</c:v>
                </c:pt>
              </c:numCache>
            </c:numRef>
          </c:val>
          <c:extLst>
            <c:ext xmlns:c16="http://schemas.microsoft.com/office/drawing/2014/chart" uri="{C3380CC4-5D6E-409C-BE32-E72D297353CC}">
              <c16:uniqueId val="{00000000-7B1D-4CEF-8C3F-CC53735AA8B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54.77</c:v>
                </c:pt>
                <c:pt idx="1">
                  <c:v>54.92</c:v>
                </c:pt>
                <c:pt idx="2">
                  <c:v>55.63</c:v>
                </c:pt>
                <c:pt idx="3">
                  <c:v>55.03</c:v>
                </c:pt>
                <c:pt idx="4">
                  <c:v>55.14</c:v>
                </c:pt>
              </c:numCache>
            </c:numRef>
          </c:val>
          <c:smooth val="0"/>
          <c:extLst>
            <c:ext xmlns:c16="http://schemas.microsoft.com/office/drawing/2014/chart" uri="{C3380CC4-5D6E-409C-BE32-E72D297353CC}">
              <c16:uniqueId val="{00000001-7B1D-4CEF-8C3F-CC53735AA8B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83.22</c:v>
                </c:pt>
                <c:pt idx="1">
                  <c:v>82.44</c:v>
                </c:pt>
                <c:pt idx="2">
                  <c:v>77.63</c:v>
                </c:pt>
                <c:pt idx="3">
                  <c:v>78.14</c:v>
                </c:pt>
                <c:pt idx="4">
                  <c:v>79.72</c:v>
                </c:pt>
              </c:numCache>
            </c:numRef>
          </c:val>
          <c:extLst>
            <c:ext xmlns:c16="http://schemas.microsoft.com/office/drawing/2014/chart" uri="{C3380CC4-5D6E-409C-BE32-E72D297353CC}">
              <c16:uniqueId val="{00000000-C5E6-4093-A723-80B7E5E9E78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82.89</c:v>
                </c:pt>
                <c:pt idx="1">
                  <c:v>82.66</c:v>
                </c:pt>
                <c:pt idx="2">
                  <c:v>82.04</c:v>
                </c:pt>
                <c:pt idx="3">
                  <c:v>81.900000000000006</c:v>
                </c:pt>
                <c:pt idx="4">
                  <c:v>81.39</c:v>
                </c:pt>
              </c:numCache>
            </c:numRef>
          </c:val>
          <c:smooth val="0"/>
          <c:extLst>
            <c:ext xmlns:c16="http://schemas.microsoft.com/office/drawing/2014/chart" uri="{C3380CC4-5D6E-409C-BE32-E72D297353CC}">
              <c16:uniqueId val="{00000001-C5E6-4093-A723-80B7E5E9E78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103.69</c:v>
                </c:pt>
                <c:pt idx="1">
                  <c:v>98.92</c:v>
                </c:pt>
                <c:pt idx="2">
                  <c:v>111.14</c:v>
                </c:pt>
                <c:pt idx="3">
                  <c:v>102.58</c:v>
                </c:pt>
                <c:pt idx="4">
                  <c:v>105.29</c:v>
                </c:pt>
              </c:numCache>
            </c:numRef>
          </c:val>
          <c:extLst>
            <c:ext xmlns:c16="http://schemas.microsoft.com/office/drawing/2014/chart" uri="{C3380CC4-5D6E-409C-BE32-E72D297353CC}">
              <c16:uniqueId val="{00000000-2A19-4690-861F-2EAA74981A7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111.71</c:v>
                </c:pt>
                <c:pt idx="2">
                  <c:v>110.05</c:v>
                </c:pt>
                <c:pt idx="3">
                  <c:v>108.87</c:v>
                </c:pt>
                <c:pt idx="4">
                  <c:v>108.61</c:v>
                </c:pt>
              </c:numCache>
            </c:numRef>
          </c:val>
          <c:smooth val="0"/>
          <c:extLst>
            <c:ext xmlns:c16="http://schemas.microsoft.com/office/drawing/2014/chart" uri="{C3380CC4-5D6E-409C-BE32-E72D297353CC}">
              <c16:uniqueId val="{00000001-2A19-4690-861F-2EAA74981A7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47.27</c:v>
                </c:pt>
                <c:pt idx="1">
                  <c:v>43.76</c:v>
                </c:pt>
                <c:pt idx="2">
                  <c:v>42.07</c:v>
                </c:pt>
                <c:pt idx="3">
                  <c:v>43.45</c:v>
                </c:pt>
                <c:pt idx="4">
                  <c:v>43.85</c:v>
                </c:pt>
              </c:numCache>
            </c:numRef>
          </c:val>
          <c:extLst>
            <c:ext xmlns:c16="http://schemas.microsoft.com/office/drawing/2014/chart" uri="{C3380CC4-5D6E-409C-BE32-E72D297353CC}">
              <c16:uniqueId val="{00000000-4595-4A8A-8E58-82E7C39CD72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47.46</c:v>
                </c:pt>
                <c:pt idx="1">
                  <c:v>48.49</c:v>
                </c:pt>
                <c:pt idx="2">
                  <c:v>48.05</c:v>
                </c:pt>
                <c:pt idx="3">
                  <c:v>48.87</c:v>
                </c:pt>
                <c:pt idx="4">
                  <c:v>49.92</c:v>
                </c:pt>
              </c:numCache>
            </c:numRef>
          </c:val>
          <c:smooth val="0"/>
          <c:extLst>
            <c:ext xmlns:c16="http://schemas.microsoft.com/office/drawing/2014/chart" uri="{C3380CC4-5D6E-409C-BE32-E72D297353CC}">
              <c16:uniqueId val="{00000001-4595-4A8A-8E58-82E7C39CD72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formatCode="#,##0.00;&quot;△&quot;#,##0.00;&quot;-&quot;">
                  <c:v>3.5</c:v>
                </c:pt>
                <c:pt idx="3" formatCode="#,##0.00;&quot;△&quot;#,##0.00;&quot;-&quot;">
                  <c:v>21.92</c:v>
                </c:pt>
                <c:pt idx="4" formatCode="#,##0.00;&quot;△&quot;#,##0.00;&quot;-&quot;">
                  <c:v>21.76</c:v>
                </c:pt>
              </c:numCache>
            </c:numRef>
          </c:val>
          <c:extLst>
            <c:ext xmlns:c16="http://schemas.microsoft.com/office/drawing/2014/chart" uri="{C3380CC4-5D6E-409C-BE32-E72D297353CC}">
              <c16:uniqueId val="{00000000-18A6-494F-A0FF-35568F26F11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12.79</c:v>
                </c:pt>
                <c:pt idx="2">
                  <c:v>13.39</c:v>
                </c:pt>
                <c:pt idx="3">
                  <c:v>14.85</c:v>
                </c:pt>
                <c:pt idx="4">
                  <c:v>16.88</c:v>
                </c:pt>
              </c:numCache>
            </c:numRef>
          </c:val>
          <c:smooth val="0"/>
          <c:extLst>
            <c:ext xmlns:c16="http://schemas.microsoft.com/office/drawing/2014/chart" uri="{C3380CC4-5D6E-409C-BE32-E72D297353CC}">
              <c16:uniqueId val="{00000001-18A6-494F-A0FF-35568F26F11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785-42E5-A832-E693AD2FE25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1.93</c:v>
                </c:pt>
                <c:pt idx="1">
                  <c:v>1.72</c:v>
                </c:pt>
                <c:pt idx="2">
                  <c:v>2.64</c:v>
                </c:pt>
                <c:pt idx="3">
                  <c:v>3.16</c:v>
                </c:pt>
                <c:pt idx="4">
                  <c:v>3.59</c:v>
                </c:pt>
              </c:numCache>
            </c:numRef>
          </c:val>
          <c:smooth val="0"/>
          <c:extLst>
            <c:ext xmlns:c16="http://schemas.microsoft.com/office/drawing/2014/chart" uri="{C3380CC4-5D6E-409C-BE32-E72D297353CC}">
              <c16:uniqueId val="{00000001-6785-42E5-A832-E693AD2FE25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297.13</c:v>
                </c:pt>
                <c:pt idx="1">
                  <c:v>174.47</c:v>
                </c:pt>
                <c:pt idx="2">
                  <c:v>301.75</c:v>
                </c:pt>
                <c:pt idx="3">
                  <c:v>311.86</c:v>
                </c:pt>
                <c:pt idx="4">
                  <c:v>279.33</c:v>
                </c:pt>
              </c:numCache>
            </c:numRef>
          </c:val>
          <c:extLst>
            <c:ext xmlns:c16="http://schemas.microsoft.com/office/drawing/2014/chart" uri="{C3380CC4-5D6E-409C-BE32-E72D297353CC}">
              <c16:uniqueId val="{00000000-833D-418D-B47D-A310411BCA1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391.54</c:v>
                </c:pt>
                <c:pt idx="1">
                  <c:v>384.34</c:v>
                </c:pt>
                <c:pt idx="2">
                  <c:v>359.47</c:v>
                </c:pt>
                <c:pt idx="3">
                  <c:v>369.69</c:v>
                </c:pt>
                <c:pt idx="4">
                  <c:v>379.08</c:v>
                </c:pt>
              </c:numCache>
            </c:numRef>
          </c:val>
          <c:smooth val="0"/>
          <c:extLst>
            <c:ext xmlns:c16="http://schemas.microsoft.com/office/drawing/2014/chart" uri="{C3380CC4-5D6E-409C-BE32-E72D297353CC}">
              <c16:uniqueId val="{00000001-833D-418D-B47D-A310411BCA1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505.81</c:v>
                </c:pt>
                <c:pt idx="1">
                  <c:v>542.29999999999995</c:v>
                </c:pt>
                <c:pt idx="2">
                  <c:v>608.16999999999996</c:v>
                </c:pt>
                <c:pt idx="3">
                  <c:v>617.03</c:v>
                </c:pt>
                <c:pt idx="4">
                  <c:v>598.49</c:v>
                </c:pt>
              </c:numCache>
            </c:numRef>
          </c:val>
          <c:extLst>
            <c:ext xmlns:c16="http://schemas.microsoft.com/office/drawing/2014/chart" uri="{C3380CC4-5D6E-409C-BE32-E72D297353CC}">
              <c16:uniqueId val="{00000000-9882-411C-82EC-EA10C3EF20A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386.97</c:v>
                </c:pt>
                <c:pt idx="1">
                  <c:v>380.58</c:v>
                </c:pt>
                <c:pt idx="2">
                  <c:v>401.79</c:v>
                </c:pt>
                <c:pt idx="3">
                  <c:v>402.99</c:v>
                </c:pt>
                <c:pt idx="4">
                  <c:v>398.98</c:v>
                </c:pt>
              </c:numCache>
            </c:numRef>
          </c:val>
          <c:smooth val="0"/>
          <c:extLst>
            <c:ext xmlns:c16="http://schemas.microsoft.com/office/drawing/2014/chart" uri="{C3380CC4-5D6E-409C-BE32-E72D297353CC}">
              <c16:uniqueId val="{00000001-9882-411C-82EC-EA10C3EF20A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101.44</c:v>
                </c:pt>
                <c:pt idx="1">
                  <c:v>96.11</c:v>
                </c:pt>
                <c:pt idx="2">
                  <c:v>110.02</c:v>
                </c:pt>
                <c:pt idx="3">
                  <c:v>100.72</c:v>
                </c:pt>
                <c:pt idx="4">
                  <c:v>102.68</c:v>
                </c:pt>
              </c:numCache>
            </c:numRef>
          </c:val>
          <c:extLst>
            <c:ext xmlns:c16="http://schemas.microsoft.com/office/drawing/2014/chart" uri="{C3380CC4-5D6E-409C-BE32-E72D297353CC}">
              <c16:uniqueId val="{00000000-2B1F-4F99-A328-96844E9EAFD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101.72</c:v>
                </c:pt>
                <c:pt idx="1">
                  <c:v>102.38</c:v>
                </c:pt>
                <c:pt idx="2">
                  <c:v>100.12</c:v>
                </c:pt>
                <c:pt idx="3">
                  <c:v>98.66</c:v>
                </c:pt>
                <c:pt idx="4">
                  <c:v>98.64</c:v>
                </c:pt>
              </c:numCache>
            </c:numRef>
          </c:val>
          <c:smooth val="0"/>
          <c:extLst>
            <c:ext xmlns:c16="http://schemas.microsoft.com/office/drawing/2014/chart" uri="{C3380CC4-5D6E-409C-BE32-E72D297353CC}">
              <c16:uniqueId val="{00000001-2B1F-4F99-A328-96844E9EAFD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115.34</c:v>
                </c:pt>
                <c:pt idx="1">
                  <c:v>122.12</c:v>
                </c:pt>
                <c:pt idx="2">
                  <c:v>108.59</c:v>
                </c:pt>
                <c:pt idx="3">
                  <c:v>118.99</c:v>
                </c:pt>
                <c:pt idx="4">
                  <c:v>116.8</c:v>
                </c:pt>
              </c:numCache>
            </c:numRef>
          </c:val>
          <c:extLst>
            <c:ext xmlns:c16="http://schemas.microsoft.com/office/drawing/2014/chart" uri="{C3380CC4-5D6E-409C-BE32-E72D297353CC}">
              <c16:uniqueId val="{00000000-0607-4453-AAC3-5352C4405FD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168.2</c:v>
                </c:pt>
                <c:pt idx="1">
                  <c:v>168.67</c:v>
                </c:pt>
                <c:pt idx="2">
                  <c:v>174.97</c:v>
                </c:pt>
                <c:pt idx="3">
                  <c:v>178.59</c:v>
                </c:pt>
                <c:pt idx="4">
                  <c:v>178.92</c:v>
                </c:pt>
              </c:numCache>
            </c:numRef>
          </c:val>
          <c:smooth val="0"/>
          <c:extLst>
            <c:ext xmlns:c16="http://schemas.microsoft.com/office/drawing/2014/chart" uri="{C3380CC4-5D6E-409C-BE32-E72D297353CC}">
              <c16:uniqueId val="{00000001-0607-4453-AAC3-5352C4405FD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M4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愛媛県　砥部町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3" t="str">
        <f>データ!$M$6</f>
        <v>非設置</v>
      </c>
      <c r="AE8" s="83"/>
      <c r="AF8" s="83"/>
      <c r="AG8" s="83"/>
      <c r="AH8" s="83"/>
      <c r="AI8" s="83"/>
      <c r="AJ8" s="83"/>
      <c r="AK8" s="4"/>
      <c r="AL8" s="71">
        <f>データ!$R$6</f>
        <v>20982</v>
      </c>
      <c r="AM8" s="71"/>
      <c r="AN8" s="71"/>
      <c r="AO8" s="71"/>
      <c r="AP8" s="71"/>
      <c r="AQ8" s="71"/>
      <c r="AR8" s="71"/>
      <c r="AS8" s="71"/>
      <c r="AT8" s="67">
        <f>データ!$S$6</f>
        <v>101.59</v>
      </c>
      <c r="AU8" s="68"/>
      <c r="AV8" s="68"/>
      <c r="AW8" s="68"/>
      <c r="AX8" s="68"/>
      <c r="AY8" s="68"/>
      <c r="AZ8" s="68"/>
      <c r="BA8" s="68"/>
      <c r="BB8" s="70">
        <f>データ!$T$6</f>
        <v>206.54</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59.43</v>
      </c>
      <c r="J10" s="68"/>
      <c r="K10" s="68"/>
      <c r="L10" s="68"/>
      <c r="M10" s="68"/>
      <c r="N10" s="68"/>
      <c r="O10" s="69"/>
      <c r="P10" s="70">
        <f>データ!$P$6</f>
        <v>94.4</v>
      </c>
      <c r="Q10" s="70"/>
      <c r="R10" s="70"/>
      <c r="S10" s="70"/>
      <c r="T10" s="70"/>
      <c r="U10" s="70"/>
      <c r="V10" s="70"/>
      <c r="W10" s="71">
        <f>データ!$Q$6</f>
        <v>2330</v>
      </c>
      <c r="X10" s="71"/>
      <c r="Y10" s="71"/>
      <c r="Z10" s="71"/>
      <c r="AA10" s="71"/>
      <c r="AB10" s="71"/>
      <c r="AC10" s="71"/>
      <c r="AD10" s="2"/>
      <c r="AE10" s="2"/>
      <c r="AF10" s="2"/>
      <c r="AG10" s="2"/>
      <c r="AH10" s="4"/>
      <c r="AI10" s="4"/>
      <c r="AJ10" s="4"/>
      <c r="AK10" s="4"/>
      <c r="AL10" s="71">
        <f>データ!$U$6</f>
        <v>19697</v>
      </c>
      <c r="AM10" s="71"/>
      <c r="AN10" s="71"/>
      <c r="AO10" s="71"/>
      <c r="AP10" s="71"/>
      <c r="AQ10" s="71"/>
      <c r="AR10" s="71"/>
      <c r="AS10" s="71"/>
      <c r="AT10" s="67">
        <f>データ!$V$6</f>
        <v>12.9</v>
      </c>
      <c r="AU10" s="68"/>
      <c r="AV10" s="68"/>
      <c r="AW10" s="68"/>
      <c r="AX10" s="68"/>
      <c r="AY10" s="68"/>
      <c r="AZ10" s="68"/>
      <c r="BA10" s="68"/>
      <c r="BB10" s="70">
        <f>データ!$W$6</f>
        <v>1526.9</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112</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110</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GvPn25RPCganCnWbVdqaqmvAoVVivb0qWwkc9Kcg0X4RDNJvlDWe+Pued0L7tqLV8070Hl2YnZ/9+YYWArnaSw==" saltValue="rOjQuBqRZ11W1X5sSyreN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384020</v>
      </c>
      <c r="D6" s="34">
        <f t="shared" si="3"/>
        <v>46</v>
      </c>
      <c r="E6" s="34">
        <f t="shared" si="3"/>
        <v>1</v>
      </c>
      <c r="F6" s="34">
        <f t="shared" si="3"/>
        <v>0</v>
      </c>
      <c r="G6" s="34">
        <f t="shared" si="3"/>
        <v>1</v>
      </c>
      <c r="H6" s="34" t="str">
        <f t="shared" si="3"/>
        <v>愛媛県　砥部町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59.43</v>
      </c>
      <c r="P6" s="35">
        <f t="shared" si="3"/>
        <v>94.4</v>
      </c>
      <c r="Q6" s="35">
        <f t="shared" si="3"/>
        <v>2330</v>
      </c>
      <c r="R6" s="35">
        <f t="shared" si="3"/>
        <v>20982</v>
      </c>
      <c r="S6" s="35">
        <f t="shared" si="3"/>
        <v>101.59</v>
      </c>
      <c r="T6" s="35">
        <f t="shared" si="3"/>
        <v>206.54</v>
      </c>
      <c r="U6" s="35">
        <f t="shared" si="3"/>
        <v>19697</v>
      </c>
      <c r="V6" s="35">
        <f t="shared" si="3"/>
        <v>12.9</v>
      </c>
      <c r="W6" s="35">
        <f t="shared" si="3"/>
        <v>1526.9</v>
      </c>
      <c r="X6" s="36">
        <f>IF(X7="",NA(),X7)</f>
        <v>103.69</v>
      </c>
      <c r="Y6" s="36">
        <f t="shared" ref="Y6:AG6" si="4">IF(Y7="",NA(),Y7)</f>
        <v>98.92</v>
      </c>
      <c r="Z6" s="36">
        <f t="shared" si="4"/>
        <v>111.14</v>
      </c>
      <c r="AA6" s="36">
        <f t="shared" si="4"/>
        <v>102.58</v>
      </c>
      <c r="AB6" s="36">
        <f t="shared" si="4"/>
        <v>105.29</v>
      </c>
      <c r="AC6" s="36">
        <f t="shared" si="4"/>
        <v>111.21</v>
      </c>
      <c r="AD6" s="36">
        <f t="shared" si="4"/>
        <v>111.71</v>
      </c>
      <c r="AE6" s="36">
        <f t="shared" si="4"/>
        <v>110.05</v>
      </c>
      <c r="AF6" s="36">
        <f t="shared" si="4"/>
        <v>108.87</v>
      </c>
      <c r="AG6" s="36">
        <f t="shared" si="4"/>
        <v>108.61</v>
      </c>
      <c r="AH6" s="35" t="str">
        <f>IF(AH7="","",IF(AH7="-","【-】","【"&amp;SUBSTITUTE(TEXT(AH7,"#,##0.00"),"-","△")&amp;"】"))</f>
        <v>【112.01】</v>
      </c>
      <c r="AI6" s="35">
        <f>IF(AI7="",NA(),AI7)</f>
        <v>0</v>
      </c>
      <c r="AJ6" s="35">
        <f t="shared" ref="AJ6:AR6" si="5">IF(AJ7="",NA(),AJ7)</f>
        <v>0</v>
      </c>
      <c r="AK6" s="35">
        <f t="shared" si="5"/>
        <v>0</v>
      </c>
      <c r="AL6" s="35">
        <f t="shared" si="5"/>
        <v>0</v>
      </c>
      <c r="AM6" s="35">
        <f t="shared" si="5"/>
        <v>0</v>
      </c>
      <c r="AN6" s="36">
        <f t="shared" si="5"/>
        <v>1.93</v>
      </c>
      <c r="AO6" s="36">
        <f t="shared" si="5"/>
        <v>1.72</v>
      </c>
      <c r="AP6" s="36">
        <f t="shared" si="5"/>
        <v>2.64</v>
      </c>
      <c r="AQ6" s="36">
        <f t="shared" si="5"/>
        <v>3.16</v>
      </c>
      <c r="AR6" s="36">
        <f t="shared" si="5"/>
        <v>3.59</v>
      </c>
      <c r="AS6" s="35" t="str">
        <f>IF(AS7="","",IF(AS7="-","【-】","【"&amp;SUBSTITUTE(TEXT(AS7,"#,##0.00"),"-","△")&amp;"】"))</f>
        <v>【1.08】</v>
      </c>
      <c r="AT6" s="36">
        <f>IF(AT7="",NA(),AT7)</f>
        <v>297.13</v>
      </c>
      <c r="AU6" s="36">
        <f t="shared" ref="AU6:BC6" si="6">IF(AU7="",NA(),AU7)</f>
        <v>174.47</v>
      </c>
      <c r="AV6" s="36">
        <f t="shared" si="6"/>
        <v>301.75</v>
      </c>
      <c r="AW6" s="36">
        <f t="shared" si="6"/>
        <v>311.86</v>
      </c>
      <c r="AX6" s="36">
        <f t="shared" si="6"/>
        <v>279.33</v>
      </c>
      <c r="AY6" s="36">
        <f t="shared" si="6"/>
        <v>391.54</v>
      </c>
      <c r="AZ6" s="36">
        <f t="shared" si="6"/>
        <v>384.34</v>
      </c>
      <c r="BA6" s="36">
        <f t="shared" si="6"/>
        <v>359.47</v>
      </c>
      <c r="BB6" s="36">
        <f t="shared" si="6"/>
        <v>369.69</v>
      </c>
      <c r="BC6" s="36">
        <f t="shared" si="6"/>
        <v>379.08</v>
      </c>
      <c r="BD6" s="35" t="str">
        <f>IF(BD7="","",IF(BD7="-","【-】","【"&amp;SUBSTITUTE(TEXT(BD7,"#,##0.00"),"-","△")&amp;"】"))</f>
        <v>【264.97】</v>
      </c>
      <c r="BE6" s="36">
        <f>IF(BE7="",NA(),BE7)</f>
        <v>505.81</v>
      </c>
      <c r="BF6" s="36">
        <f t="shared" ref="BF6:BN6" si="7">IF(BF7="",NA(),BF7)</f>
        <v>542.29999999999995</v>
      </c>
      <c r="BG6" s="36">
        <f t="shared" si="7"/>
        <v>608.16999999999996</v>
      </c>
      <c r="BH6" s="36">
        <f t="shared" si="7"/>
        <v>617.03</v>
      </c>
      <c r="BI6" s="36">
        <f t="shared" si="7"/>
        <v>598.49</v>
      </c>
      <c r="BJ6" s="36">
        <f t="shared" si="7"/>
        <v>386.97</v>
      </c>
      <c r="BK6" s="36">
        <f t="shared" si="7"/>
        <v>380.58</v>
      </c>
      <c r="BL6" s="36">
        <f t="shared" si="7"/>
        <v>401.79</v>
      </c>
      <c r="BM6" s="36">
        <f t="shared" si="7"/>
        <v>402.99</v>
      </c>
      <c r="BN6" s="36">
        <f t="shared" si="7"/>
        <v>398.98</v>
      </c>
      <c r="BO6" s="35" t="str">
        <f>IF(BO7="","",IF(BO7="-","【-】","【"&amp;SUBSTITUTE(TEXT(BO7,"#,##0.00"),"-","△")&amp;"】"))</f>
        <v>【266.61】</v>
      </c>
      <c r="BP6" s="36">
        <f>IF(BP7="",NA(),BP7)</f>
        <v>101.44</v>
      </c>
      <c r="BQ6" s="36">
        <f t="shared" ref="BQ6:BY6" si="8">IF(BQ7="",NA(),BQ7)</f>
        <v>96.11</v>
      </c>
      <c r="BR6" s="36">
        <f t="shared" si="8"/>
        <v>110.02</v>
      </c>
      <c r="BS6" s="36">
        <f t="shared" si="8"/>
        <v>100.72</v>
      </c>
      <c r="BT6" s="36">
        <f t="shared" si="8"/>
        <v>102.68</v>
      </c>
      <c r="BU6" s="36">
        <f t="shared" si="8"/>
        <v>101.72</v>
      </c>
      <c r="BV6" s="36">
        <f t="shared" si="8"/>
        <v>102.38</v>
      </c>
      <c r="BW6" s="36">
        <f t="shared" si="8"/>
        <v>100.12</v>
      </c>
      <c r="BX6" s="36">
        <f t="shared" si="8"/>
        <v>98.66</v>
      </c>
      <c r="BY6" s="36">
        <f t="shared" si="8"/>
        <v>98.64</v>
      </c>
      <c r="BZ6" s="35" t="str">
        <f>IF(BZ7="","",IF(BZ7="-","【-】","【"&amp;SUBSTITUTE(TEXT(BZ7,"#,##0.00"),"-","△")&amp;"】"))</f>
        <v>【103.24】</v>
      </c>
      <c r="CA6" s="36">
        <f>IF(CA7="",NA(),CA7)</f>
        <v>115.34</v>
      </c>
      <c r="CB6" s="36">
        <f t="shared" ref="CB6:CJ6" si="9">IF(CB7="",NA(),CB7)</f>
        <v>122.12</v>
      </c>
      <c r="CC6" s="36">
        <f t="shared" si="9"/>
        <v>108.59</v>
      </c>
      <c r="CD6" s="36">
        <f t="shared" si="9"/>
        <v>118.99</v>
      </c>
      <c r="CE6" s="36">
        <f t="shared" si="9"/>
        <v>116.8</v>
      </c>
      <c r="CF6" s="36">
        <f t="shared" si="9"/>
        <v>168.2</v>
      </c>
      <c r="CG6" s="36">
        <f t="shared" si="9"/>
        <v>168.67</v>
      </c>
      <c r="CH6" s="36">
        <f t="shared" si="9"/>
        <v>174.97</v>
      </c>
      <c r="CI6" s="36">
        <f t="shared" si="9"/>
        <v>178.59</v>
      </c>
      <c r="CJ6" s="36">
        <f t="shared" si="9"/>
        <v>178.92</v>
      </c>
      <c r="CK6" s="35" t="str">
        <f>IF(CK7="","",IF(CK7="-","【-】","【"&amp;SUBSTITUTE(TEXT(CK7,"#,##0.00"),"-","△")&amp;"】"))</f>
        <v>【168.38】</v>
      </c>
      <c r="CL6" s="36">
        <f>IF(CL7="",NA(),CL7)</f>
        <v>53.71</v>
      </c>
      <c r="CM6" s="36">
        <f t="shared" ref="CM6:CU6" si="10">IF(CM7="",NA(),CM7)</f>
        <v>54.17</v>
      </c>
      <c r="CN6" s="36">
        <f t="shared" si="10"/>
        <v>83.39</v>
      </c>
      <c r="CO6" s="36">
        <f t="shared" si="10"/>
        <v>82.48</v>
      </c>
      <c r="CP6" s="36">
        <f t="shared" si="10"/>
        <v>80.489999999999995</v>
      </c>
      <c r="CQ6" s="36">
        <f t="shared" si="10"/>
        <v>54.77</v>
      </c>
      <c r="CR6" s="36">
        <f t="shared" si="10"/>
        <v>54.92</v>
      </c>
      <c r="CS6" s="36">
        <f t="shared" si="10"/>
        <v>55.63</v>
      </c>
      <c r="CT6" s="36">
        <f t="shared" si="10"/>
        <v>55.03</v>
      </c>
      <c r="CU6" s="36">
        <f t="shared" si="10"/>
        <v>55.14</v>
      </c>
      <c r="CV6" s="35" t="str">
        <f>IF(CV7="","",IF(CV7="-","【-】","【"&amp;SUBSTITUTE(TEXT(CV7,"#,##0.00"),"-","△")&amp;"】"))</f>
        <v>【60.00】</v>
      </c>
      <c r="CW6" s="36">
        <f>IF(CW7="",NA(),CW7)</f>
        <v>83.22</v>
      </c>
      <c r="CX6" s="36">
        <f t="shared" ref="CX6:DF6" si="11">IF(CX7="",NA(),CX7)</f>
        <v>82.44</v>
      </c>
      <c r="CY6" s="36">
        <f t="shared" si="11"/>
        <v>77.63</v>
      </c>
      <c r="CZ6" s="36">
        <f t="shared" si="11"/>
        <v>78.14</v>
      </c>
      <c r="DA6" s="36">
        <f t="shared" si="11"/>
        <v>79.72</v>
      </c>
      <c r="DB6" s="36">
        <f t="shared" si="11"/>
        <v>82.89</v>
      </c>
      <c r="DC6" s="36">
        <f t="shared" si="11"/>
        <v>82.66</v>
      </c>
      <c r="DD6" s="36">
        <f t="shared" si="11"/>
        <v>82.04</v>
      </c>
      <c r="DE6" s="36">
        <f t="shared" si="11"/>
        <v>81.900000000000006</v>
      </c>
      <c r="DF6" s="36">
        <f t="shared" si="11"/>
        <v>81.39</v>
      </c>
      <c r="DG6" s="35" t="str">
        <f>IF(DG7="","",IF(DG7="-","【-】","【"&amp;SUBSTITUTE(TEXT(DG7,"#,##0.00"),"-","△")&amp;"】"))</f>
        <v>【89.80】</v>
      </c>
      <c r="DH6" s="36">
        <f>IF(DH7="",NA(),DH7)</f>
        <v>47.27</v>
      </c>
      <c r="DI6" s="36">
        <f t="shared" ref="DI6:DQ6" si="12">IF(DI7="",NA(),DI7)</f>
        <v>43.76</v>
      </c>
      <c r="DJ6" s="36">
        <f t="shared" si="12"/>
        <v>42.07</v>
      </c>
      <c r="DK6" s="36">
        <f t="shared" si="12"/>
        <v>43.45</v>
      </c>
      <c r="DL6" s="36">
        <f t="shared" si="12"/>
        <v>43.85</v>
      </c>
      <c r="DM6" s="36">
        <f t="shared" si="12"/>
        <v>47.46</v>
      </c>
      <c r="DN6" s="36">
        <f t="shared" si="12"/>
        <v>48.49</v>
      </c>
      <c r="DO6" s="36">
        <f t="shared" si="12"/>
        <v>48.05</v>
      </c>
      <c r="DP6" s="36">
        <f t="shared" si="12"/>
        <v>48.87</v>
      </c>
      <c r="DQ6" s="36">
        <f t="shared" si="12"/>
        <v>49.92</v>
      </c>
      <c r="DR6" s="35" t="str">
        <f>IF(DR7="","",IF(DR7="-","【-】","【"&amp;SUBSTITUTE(TEXT(DR7,"#,##0.00"),"-","△")&amp;"】"))</f>
        <v>【49.59】</v>
      </c>
      <c r="DS6" s="35">
        <f>IF(DS7="",NA(),DS7)</f>
        <v>0</v>
      </c>
      <c r="DT6" s="35">
        <f t="shared" ref="DT6:EB6" si="13">IF(DT7="",NA(),DT7)</f>
        <v>0</v>
      </c>
      <c r="DU6" s="36">
        <f t="shared" si="13"/>
        <v>3.5</v>
      </c>
      <c r="DV6" s="36">
        <f t="shared" si="13"/>
        <v>21.92</v>
      </c>
      <c r="DW6" s="36">
        <f t="shared" si="13"/>
        <v>21.76</v>
      </c>
      <c r="DX6" s="36">
        <f t="shared" si="13"/>
        <v>9.7100000000000009</v>
      </c>
      <c r="DY6" s="36">
        <f t="shared" si="13"/>
        <v>12.79</v>
      </c>
      <c r="DZ6" s="36">
        <f t="shared" si="13"/>
        <v>13.39</v>
      </c>
      <c r="EA6" s="36">
        <f t="shared" si="13"/>
        <v>14.85</v>
      </c>
      <c r="EB6" s="36">
        <f t="shared" si="13"/>
        <v>16.88</v>
      </c>
      <c r="EC6" s="35" t="str">
        <f>IF(EC7="","",IF(EC7="-","【-】","【"&amp;SUBSTITUTE(TEXT(EC7,"#,##0.00"),"-","△")&amp;"】"))</f>
        <v>【19.44】</v>
      </c>
      <c r="ED6" s="35">
        <f>IF(ED7="",NA(),ED7)</f>
        <v>0</v>
      </c>
      <c r="EE6" s="36">
        <f t="shared" ref="EE6:EM6" si="14">IF(EE7="",NA(),EE7)</f>
        <v>0.99</v>
      </c>
      <c r="EF6" s="36">
        <f t="shared" si="14"/>
        <v>0.95</v>
      </c>
      <c r="EG6" s="36">
        <f t="shared" si="14"/>
        <v>1.1399999999999999</v>
      </c>
      <c r="EH6" s="36">
        <f t="shared" si="14"/>
        <v>1.32</v>
      </c>
      <c r="EI6" s="36">
        <f t="shared" si="14"/>
        <v>0.99</v>
      </c>
      <c r="EJ6" s="36">
        <f t="shared" si="14"/>
        <v>0.71</v>
      </c>
      <c r="EK6" s="36">
        <f t="shared" si="14"/>
        <v>0.54</v>
      </c>
      <c r="EL6" s="36">
        <f t="shared" si="14"/>
        <v>0.5</v>
      </c>
      <c r="EM6" s="36">
        <f t="shared" si="14"/>
        <v>0.52</v>
      </c>
      <c r="EN6" s="35" t="str">
        <f>IF(EN7="","",IF(EN7="-","【-】","【"&amp;SUBSTITUTE(TEXT(EN7,"#,##0.00"),"-","△")&amp;"】"))</f>
        <v>【0.68】</v>
      </c>
    </row>
    <row r="7" spans="1:144" s="37" customFormat="1" x14ac:dyDescent="0.15">
      <c r="A7" s="29"/>
      <c r="B7" s="38">
        <v>2019</v>
      </c>
      <c r="C7" s="38">
        <v>384020</v>
      </c>
      <c r="D7" s="38">
        <v>46</v>
      </c>
      <c r="E7" s="38">
        <v>1</v>
      </c>
      <c r="F7" s="38">
        <v>0</v>
      </c>
      <c r="G7" s="38">
        <v>1</v>
      </c>
      <c r="H7" s="38" t="s">
        <v>93</v>
      </c>
      <c r="I7" s="38" t="s">
        <v>94</v>
      </c>
      <c r="J7" s="38" t="s">
        <v>95</v>
      </c>
      <c r="K7" s="38" t="s">
        <v>96</v>
      </c>
      <c r="L7" s="38" t="s">
        <v>97</v>
      </c>
      <c r="M7" s="38" t="s">
        <v>98</v>
      </c>
      <c r="N7" s="39" t="s">
        <v>99</v>
      </c>
      <c r="O7" s="39">
        <v>59.43</v>
      </c>
      <c r="P7" s="39">
        <v>94.4</v>
      </c>
      <c r="Q7" s="39">
        <v>2330</v>
      </c>
      <c r="R7" s="39">
        <v>20982</v>
      </c>
      <c r="S7" s="39">
        <v>101.59</v>
      </c>
      <c r="T7" s="39">
        <v>206.54</v>
      </c>
      <c r="U7" s="39">
        <v>19697</v>
      </c>
      <c r="V7" s="39">
        <v>12.9</v>
      </c>
      <c r="W7" s="39">
        <v>1526.9</v>
      </c>
      <c r="X7" s="39">
        <v>103.69</v>
      </c>
      <c r="Y7" s="39">
        <v>98.92</v>
      </c>
      <c r="Z7" s="39">
        <v>111.14</v>
      </c>
      <c r="AA7" s="39">
        <v>102.58</v>
      </c>
      <c r="AB7" s="39">
        <v>105.29</v>
      </c>
      <c r="AC7" s="39">
        <v>111.21</v>
      </c>
      <c r="AD7" s="39">
        <v>111.71</v>
      </c>
      <c r="AE7" s="39">
        <v>110.05</v>
      </c>
      <c r="AF7" s="39">
        <v>108.87</v>
      </c>
      <c r="AG7" s="39">
        <v>108.61</v>
      </c>
      <c r="AH7" s="39">
        <v>112.01</v>
      </c>
      <c r="AI7" s="39">
        <v>0</v>
      </c>
      <c r="AJ7" s="39">
        <v>0</v>
      </c>
      <c r="AK7" s="39">
        <v>0</v>
      </c>
      <c r="AL7" s="39">
        <v>0</v>
      </c>
      <c r="AM7" s="39">
        <v>0</v>
      </c>
      <c r="AN7" s="39">
        <v>1.93</v>
      </c>
      <c r="AO7" s="39">
        <v>1.72</v>
      </c>
      <c r="AP7" s="39">
        <v>2.64</v>
      </c>
      <c r="AQ7" s="39">
        <v>3.16</v>
      </c>
      <c r="AR7" s="39">
        <v>3.59</v>
      </c>
      <c r="AS7" s="39">
        <v>1.08</v>
      </c>
      <c r="AT7" s="39">
        <v>297.13</v>
      </c>
      <c r="AU7" s="39">
        <v>174.47</v>
      </c>
      <c r="AV7" s="39">
        <v>301.75</v>
      </c>
      <c r="AW7" s="39">
        <v>311.86</v>
      </c>
      <c r="AX7" s="39">
        <v>279.33</v>
      </c>
      <c r="AY7" s="39">
        <v>391.54</v>
      </c>
      <c r="AZ7" s="39">
        <v>384.34</v>
      </c>
      <c r="BA7" s="39">
        <v>359.47</v>
      </c>
      <c r="BB7" s="39">
        <v>369.69</v>
      </c>
      <c r="BC7" s="39">
        <v>379.08</v>
      </c>
      <c r="BD7" s="39">
        <v>264.97000000000003</v>
      </c>
      <c r="BE7" s="39">
        <v>505.81</v>
      </c>
      <c r="BF7" s="39">
        <v>542.29999999999995</v>
      </c>
      <c r="BG7" s="39">
        <v>608.16999999999996</v>
      </c>
      <c r="BH7" s="39">
        <v>617.03</v>
      </c>
      <c r="BI7" s="39">
        <v>598.49</v>
      </c>
      <c r="BJ7" s="39">
        <v>386.97</v>
      </c>
      <c r="BK7" s="39">
        <v>380.58</v>
      </c>
      <c r="BL7" s="39">
        <v>401.79</v>
      </c>
      <c r="BM7" s="39">
        <v>402.99</v>
      </c>
      <c r="BN7" s="39">
        <v>398.98</v>
      </c>
      <c r="BO7" s="39">
        <v>266.61</v>
      </c>
      <c r="BP7" s="39">
        <v>101.44</v>
      </c>
      <c r="BQ7" s="39">
        <v>96.11</v>
      </c>
      <c r="BR7" s="39">
        <v>110.02</v>
      </c>
      <c r="BS7" s="39">
        <v>100.72</v>
      </c>
      <c r="BT7" s="39">
        <v>102.68</v>
      </c>
      <c r="BU7" s="39">
        <v>101.72</v>
      </c>
      <c r="BV7" s="39">
        <v>102.38</v>
      </c>
      <c r="BW7" s="39">
        <v>100.12</v>
      </c>
      <c r="BX7" s="39">
        <v>98.66</v>
      </c>
      <c r="BY7" s="39">
        <v>98.64</v>
      </c>
      <c r="BZ7" s="39">
        <v>103.24</v>
      </c>
      <c r="CA7" s="39">
        <v>115.34</v>
      </c>
      <c r="CB7" s="39">
        <v>122.12</v>
      </c>
      <c r="CC7" s="39">
        <v>108.59</v>
      </c>
      <c r="CD7" s="39">
        <v>118.99</v>
      </c>
      <c r="CE7" s="39">
        <v>116.8</v>
      </c>
      <c r="CF7" s="39">
        <v>168.2</v>
      </c>
      <c r="CG7" s="39">
        <v>168.67</v>
      </c>
      <c r="CH7" s="39">
        <v>174.97</v>
      </c>
      <c r="CI7" s="39">
        <v>178.59</v>
      </c>
      <c r="CJ7" s="39">
        <v>178.92</v>
      </c>
      <c r="CK7" s="39">
        <v>168.38</v>
      </c>
      <c r="CL7" s="39">
        <v>53.71</v>
      </c>
      <c r="CM7" s="39">
        <v>54.17</v>
      </c>
      <c r="CN7" s="39">
        <v>83.39</v>
      </c>
      <c r="CO7" s="39">
        <v>82.48</v>
      </c>
      <c r="CP7" s="39">
        <v>80.489999999999995</v>
      </c>
      <c r="CQ7" s="39">
        <v>54.77</v>
      </c>
      <c r="CR7" s="39">
        <v>54.92</v>
      </c>
      <c r="CS7" s="39">
        <v>55.63</v>
      </c>
      <c r="CT7" s="39">
        <v>55.03</v>
      </c>
      <c r="CU7" s="39">
        <v>55.14</v>
      </c>
      <c r="CV7" s="39">
        <v>60</v>
      </c>
      <c r="CW7" s="39">
        <v>83.22</v>
      </c>
      <c r="CX7" s="39">
        <v>82.44</v>
      </c>
      <c r="CY7" s="39">
        <v>77.63</v>
      </c>
      <c r="CZ7" s="39">
        <v>78.14</v>
      </c>
      <c r="DA7" s="39">
        <v>79.72</v>
      </c>
      <c r="DB7" s="39">
        <v>82.89</v>
      </c>
      <c r="DC7" s="39">
        <v>82.66</v>
      </c>
      <c r="DD7" s="39">
        <v>82.04</v>
      </c>
      <c r="DE7" s="39">
        <v>81.900000000000006</v>
      </c>
      <c r="DF7" s="39">
        <v>81.39</v>
      </c>
      <c r="DG7" s="39">
        <v>89.8</v>
      </c>
      <c r="DH7" s="39">
        <v>47.27</v>
      </c>
      <c r="DI7" s="39">
        <v>43.76</v>
      </c>
      <c r="DJ7" s="39">
        <v>42.07</v>
      </c>
      <c r="DK7" s="39">
        <v>43.45</v>
      </c>
      <c r="DL7" s="39">
        <v>43.85</v>
      </c>
      <c r="DM7" s="39">
        <v>47.46</v>
      </c>
      <c r="DN7" s="39">
        <v>48.49</v>
      </c>
      <c r="DO7" s="39">
        <v>48.05</v>
      </c>
      <c r="DP7" s="39">
        <v>48.87</v>
      </c>
      <c r="DQ7" s="39">
        <v>49.92</v>
      </c>
      <c r="DR7" s="39">
        <v>49.59</v>
      </c>
      <c r="DS7" s="39">
        <v>0</v>
      </c>
      <c r="DT7" s="39">
        <v>0</v>
      </c>
      <c r="DU7" s="39">
        <v>3.5</v>
      </c>
      <c r="DV7" s="39">
        <v>21.92</v>
      </c>
      <c r="DW7" s="39">
        <v>21.76</v>
      </c>
      <c r="DX7" s="39">
        <v>9.7100000000000009</v>
      </c>
      <c r="DY7" s="39">
        <v>12.79</v>
      </c>
      <c r="DZ7" s="39">
        <v>13.39</v>
      </c>
      <c r="EA7" s="39">
        <v>14.85</v>
      </c>
      <c r="EB7" s="39">
        <v>16.88</v>
      </c>
      <c r="EC7" s="39">
        <v>19.440000000000001</v>
      </c>
      <c r="ED7" s="39">
        <v>0</v>
      </c>
      <c r="EE7" s="39">
        <v>0.99</v>
      </c>
      <c r="EF7" s="39">
        <v>0.95</v>
      </c>
      <c r="EG7" s="39">
        <v>1.1399999999999999</v>
      </c>
      <c r="EH7" s="39">
        <v>1.32</v>
      </c>
      <c r="EI7" s="39">
        <v>0.99</v>
      </c>
      <c r="EJ7" s="39">
        <v>0.71</v>
      </c>
      <c r="EK7" s="39">
        <v>0.54</v>
      </c>
      <c r="EL7" s="39">
        <v>0.5</v>
      </c>
      <c r="EM7" s="39">
        <v>0.52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DATEVALUE($B7+12-B11&amp;"/1/"&amp;B12)</f>
        <v>46388</v>
      </c>
      <c r="C10" s="43">
        <f>DATEVALUE($B7+12-C11&amp;"/1/"&amp;C12)</f>
        <v>46753</v>
      </c>
      <c r="D10" s="43">
        <f>DATEVALUE($B7+12-D11&amp;"/1/"&amp;D12)</f>
        <v>47119</v>
      </c>
      <c r="E10" s="43">
        <f>DATEVALUE($B7+12-E11&amp;"/1/"&amp;E12)</f>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C10751</cp:lastModifiedBy>
  <cp:lastPrinted>2021-01-27T07:56:09Z</cp:lastPrinted>
  <dcterms:created xsi:type="dcterms:W3CDTF">2020-12-04T02:14:27Z</dcterms:created>
  <dcterms:modified xsi:type="dcterms:W3CDTF">2021-01-27T08:01:24Z</dcterms:modified>
  <cp:category/>
</cp:coreProperties>
</file>