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5.23\Share-redirect$\uchiko_redirect\600005\デスクトップ\経営比較分析表（H31年度決算）\16 内子町\"/>
    </mc:Choice>
  </mc:AlternateContent>
  <workbookProtection workbookAlgorithmName="SHA-512" workbookHashValue="QgQrrzX+kEpckJBFCS2Kj6TP5fmEYkG7h/smO0vZ+nImfRcbpNaiFUSGQQn4SPK2sh3Epwolsz3mcqMO0GH+uQ==" workbookSaltValue="AbmXBP3jpThHCPIoQO++B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<sst xmlns="http://schemas.openxmlformats.org/spreadsheetml/2006/main" count="228" uniqueCount="113">
  <si>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</si>
  <si>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</si>
  <si>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</si>
  <si>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</si>
  <si>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</si>
  <si>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</si>
  <si>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</si>
  <si>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</si>
  <si>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</si>
  <si>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</si>
  <si>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</si>
  <si>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</si>
  <si>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</si>
  <si>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</si>
  <si>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</si>
  <si>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</si>
  <si>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</si>
  <si>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</si>
  <si>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</si>
  <si>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</si>
  <si>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</si>
  <si>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</si>
  <si>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</si>
  <si>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</si>
  <si>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</si>
  <si>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</si>
  <si>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</si>
  <si>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</si>
  <si>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</si>
  <si>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</si>
  <si>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</si>
  <si>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</si>
  <si>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</si>
  <si>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</si>
  <si>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</si>
  <si>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</si>
  <si>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</si>
  <si>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</si>
  <si>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</si>
  <si>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</si>
  <si>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</si>
  <si>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</si>
  <si>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</si>
  <si>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</si>
  <si>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</si>
  <si>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</si>
  <si>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</si>
  <si>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</si>
  <si>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</si>
  <si>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</si>
  <si>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</si>
  <si>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</si>
  <si>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</si>
  <si>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</si>
  <si>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</si>
  <si>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</si>
  <si>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</si>
  <si>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</si>
  <si>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</si>
  <si>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</si>
  <si>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</si>
  <si>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</si>
  <si>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</si>
  <si>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</si>
  <si>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</si>
  <si>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</si>
  <si>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</si>
  <si>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</si>
  <si>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</si>
  <si>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</si>
  <si>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</si>
  <si>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</si>
  <si>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</si>
  <si>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</si>
  <si>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</si>
  <si>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</si>
  <si>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</si>
  <si>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</si>
  <si>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</si>
  <si>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</si>
  <si>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</si>
  <si>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</si>
  <si>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</si>
  <si>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</si>
  <si>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</si>
  <si>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</si>
  <si>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</si>
  <si>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</si>
  <si>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</si>
  <si>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</si>
  <si>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</si>
  <si>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</si>
  <si>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</si>
  <si>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</si>
  <si>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</si>
  <si>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</si>
  <si>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</si>
  <si>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</si>
  <si>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</si>
  <si>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</si>
  <si>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</si>
  <si>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</si>
  <si>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</si>
  <si>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</si>
  <si>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</si>
  <si>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</si>
  <si>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</si>
  <si>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</si>
  <si>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</si>
  <si>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</si>
  <si>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①有形固定資産減価償却率及び②管路経年化率は、高いほど施設の老朽化が進んでいることを示す。両者とも類似団体の平均値よりも下回っており、現在のところ問題ない状況である。
　③管路更新率については、未普及地域への水道整備事業による管路延長や送・配水管の耐震化を行った結果、類似団体とほぼ同じとなった。
　旧簡易水道の施設、送・配水管等においては、老朽化が深刻なものも少なくない。引き続きリスクの高い管路から順次更新し、基幹病院や災害時の重要給水拠点に至る配水管の耐震化を優先的に進めていく。</t>
    <rPh sb="119" eb="120">
      <t>ソウ</t>
    </rPh>
    <rPh sb="121" eb="124">
      <t>ハイスイカン</t>
    </rPh>
    <rPh sb="125" eb="128">
      <t>タイシンカ</t>
    </rPh>
    <rPh sb="129" eb="130">
      <t>オコナ</t>
    </rPh>
    <rPh sb="132" eb="134">
      <t>ケッカ</t>
    </rPh>
    <rPh sb="135" eb="137">
      <t>ルイジ</t>
    </rPh>
    <rPh sb="137" eb="139">
      <t>ダンタイ</t>
    </rPh>
    <rPh sb="142" eb="143">
      <t>オナ</t>
    </rPh>
    <rPh sb="161" eb="162">
      <t>ソウ</t>
    </rPh>
    <rPh sb="163" eb="166">
      <t>ハイスイカン</t>
    </rPh>
    <rPh sb="166" eb="167">
      <t>トウ</t>
    </rPh>
    <rPh sb="189" eb="190">
      <t>ヒ</t>
    </rPh>
    <rPh sb="191" eb="192">
      <t>ツヅ</t>
    </rPh>
    <phoneticPr fontId="4"/>
  </si>
  <si>
    <t>　①令和元年度は前年度より、黒字経営が行えた。収益については加入金、一般会計補助金の増加、支出については支払利息、減価償却費、除却費の減少が、比率向上の主な要因である。
　②累積欠損金比率については、過去5年間計上されていない。
　③令和元年度は、未払金及び次年度の償還元金の減少により、流動負債が大きく減少。その結果、前年度に比べ流動比率が増加した。類似団体同様に短期的な支払い能力を有している。
　④水道未普及地域への拡張事業に対する企業債の借入を行っているため、他団体と比べ比率が高くなっている。
　⑤料金回収率は、類似団体の平均値を下回っている。簡易水道事業の統合により、営業費用等は増額したが、水道料金は統一されていないため、給水収益に未だばらつきがある。料金の格差が大きいため、現在激変緩和措置を実施し、段階的に改定している。統一後、適切な料金収入が確保できているか、改めて検討する。
  ⑥給水原価は、引き続き効果的な維持管理や有収率の向上を図るため、現状を分析しながら経営改善の検討を行っていく。
　⑦施設利用率は、類似団体の平均値を上回っており、施設の効率的な運用ができている。
　⑧有収率は、類似団体の平均値を下回っている。経年劣化した老朽管による漏水の影響が大きい。引き続き、漏水調査や老朽管の更新に努めていく。
　　</t>
    <rPh sb="2" eb="4">
      <t>レイワ</t>
    </rPh>
    <rPh sb="4" eb="5">
      <t>モト</t>
    </rPh>
    <rPh sb="5" eb="7">
      <t>ネンド</t>
    </rPh>
    <rPh sb="8" eb="11">
      <t>ゼンネンド</t>
    </rPh>
    <rPh sb="14" eb="16">
      <t>クロジ</t>
    </rPh>
    <rPh sb="16" eb="18">
      <t>ケイエイ</t>
    </rPh>
    <rPh sb="19" eb="20">
      <t>オコナ</t>
    </rPh>
    <rPh sb="23" eb="25">
      <t>シュウエキ</t>
    </rPh>
    <rPh sb="30" eb="32">
      <t>カニュウ</t>
    </rPh>
    <rPh sb="32" eb="33">
      <t>キン</t>
    </rPh>
    <rPh sb="34" eb="36">
      <t>イッパン</t>
    </rPh>
    <rPh sb="36" eb="38">
      <t>カイケイ</t>
    </rPh>
    <rPh sb="38" eb="41">
      <t>ホジョキン</t>
    </rPh>
    <rPh sb="42" eb="44">
      <t>ゾウカ</t>
    </rPh>
    <rPh sb="45" eb="47">
      <t>シシュツ</t>
    </rPh>
    <rPh sb="52" eb="54">
      <t>シハライ</t>
    </rPh>
    <rPh sb="54" eb="56">
      <t>リソク</t>
    </rPh>
    <rPh sb="57" eb="59">
      <t>ゲンカ</t>
    </rPh>
    <rPh sb="59" eb="61">
      <t>ショウキャク</t>
    </rPh>
    <rPh sb="61" eb="62">
      <t>ヒ</t>
    </rPh>
    <rPh sb="63" eb="65">
      <t>ジョキャク</t>
    </rPh>
    <rPh sb="65" eb="66">
      <t>ヒ</t>
    </rPh>
    <rPh sb="67" eb="69">
      <t>ゲンショウ</t>
    </rPh>
    <rPh sb="71" eb="73">
      <t>ヒリツ</t>
    </rPh>
    <rPh sb="73" eb="75">
      <t>コウジョウ</t>
    </rPh>
    <rPh sb="76" eb="77">
      <t>オモ</t>
    </rPh>
    <rPh sb="78" eb="80">
      <t>ヨウイン</t>
    </rPh>
    <rPh sb="100" eb="102">
      <t>カコ</t>
    </rPh>
    <rPh sb="117" eb="119">
      <t>レイワ</t>
    </rPh>
    <rPh sb="119" eb="121">
      <t>ガンネン</t>
    </rPh>
    <rPh sb="121" eb="122">
      <t>ド</t>
    </rPh>
    <rPh sb="124" eb="127">
      <t>ミバライキン</t>
    </rPh>
    <rPh sb="127" eb="128">
      <t>オヨ</t>
    </rPh>
    <rPh sb="129" eb="132">
      <t>ジネンド</t>
    </rPh>
    <rPh sb="133" eb="135">
      <t>ショウカン</t>
    </rPh>
    <rPh sb="135" eb="137">
      <t>ガンキン</t>
    </rPh>
    <rPh sb="138" eb="140">
      <t>ゲンショウ</t>
    </rPh>
    <rPh sb="144" eb="146">
      <t>リュウドウ</t>
    </rPh>
    <rPh sb="146" eb="148">
      <t>フサイ</t>
    </rPh>
    <rPh sb="149" eb="150">
      <t>オオ</t>
    </rPh>
    <rPh sb="152" eb="154">
      <t>ゲンショウ</t>
    </rPh>
    <rPh sb="157" eb="159">
      <t>ケッカ</t>
    </rPh>
    <rPh sb="160" eb="163">
      <t>ゼンネンド</t>
    </rPh>
    <rPh sb="164" eb="165">
      <t>クラ</t>
    </rPh>
    <rPh sb="166" eb="168">
      <t>リュウドウ</t>
    </rPh>
    <rPh sb="168" eb="170">
      <t>ヒリツ</t>
    </rPh>
    <rPh sb="171" eb="173">
      <t>ゾウカ</t>
    </rPh>
    <rPh sb="176" eb="178">
      <t>ルイジ</t>
    </rPh>
    <rPh sb="178" eb="180">
      <t>ダンタイ</t>
    </rPh>
    <rPh sb="180" eb="182">
      <t>ドウヨウ</t>
    </rPh>
    <rPh sb="183" eb="186">
      <t>タンキテキ</t>
    </rPh>
    <rPh sb="187" eb="189">
      <t>シハラ</t>
    </rPh>
    <rPh sb="190" eb="192">
      <t>ノウリョク</t>
    </rPh>
    <rPh sb="193" eb="194">
      <t>ユウ</t>
    </rPh>
    <rPh sb="202" eb="204">
      <t>スイドウ</t>
    </rPh>
    <rPh sb="204" eb="205">
      <t>ミ</t>
    </rPh>
    <rPh sb="205" eb="207">
      <t>フキュウ</t>
    </rPh>
    <rPh sb="207" eb="209">
      <t>チイキ</t>
    </rPh>
    <rPh sb="211" eb="213">
      <t>カクチョウ</t>
    </rPh>
    <rPh sb="213" eb="215">
      <t>ジギョウ</t>
    </rPh>
    <rPh sb="216" eb="217">
      <t>タイ</t>
    </rPh>
    <rPh sb="219" eb="222">
      <t>キギョウサイ</t>
    </rPh>
    <rPh sb="223" eb="225">
      <t>カリイレ</t>
    </rPh>
    <rPh sb="226" eb="227">
      <t>オコナ</t>
    </rPh>
    <rPh sb="234" eb="235">
      <t>タ</t>
    </rPh>
    <rPh sb="235" eb="237">
      <t>ダンタイ</t>
    </rPh>
    <rPh sb="238" eb="239">
      <t>クラ</t>
    </rPh>
    <rPh sb="243" eb="244">
      <t>タカ</t>
    </rPh>
    <rPh sb="302" eb="304">
      <t>スイドウ</t>
    </rPh>
    <rPh sb="304" eb="306">
      <t>リョウキン</t>
    </rPh>
    <rPh sb="307" eb="309">
      <t>トウイツ</t>
    </rPh>
    <rPh sb="318" eb="320">
      <t>キュウスイ</t>
    </rPh>
    <rPh sb="320" eb="322">
      <t>シュウエキ</t>
    </rPh>
    <rPh sb="323" eb="324">
      <t>イマ</t>
    </rPh>
    <rPh sb="333" eb="335">
      <t>リョウキン</t>
    </rPh>
    <rPh sb="336" eb="338">
      <t>カクサ</t>
    </rPh>
    <rPh sb="339" eb="340">
      <t>オオ</t>
    </rPh>
    <rPh sb="345" eb="347">
      <t>ゲンザイ</t>
    </rPh>
    <rPh sb="347" eb="349">
      <t>ゲキヘン</t>
    </rPh>
    <rPh sb="349" eb="351">
      <t>カンワ</t>
    </rPh>
    <rPh sb="351" eb="353">
      <t>ソチ</t>
    </rPh>
    <rPh sb="354" eb="356">
      <t>ジッシ</t>
    </rPh>
    <rPh sb="358" eb="361">
      <t>ダンカイテキ</t>
    </rPh>
    <rPh sb="362" eb="364">
      <t>カイテイ</t>
    </rPh>
    <rPh sb="369" eb="372">
      <t>トウイツゴ</t>
    </rPh>
    <rPh sb="373" eb="375">
      <t>テキセツ</t>
    </rPh>
    <rPh sb="376" eb="378">
      <t>リョウキン</t>
    </rPh>
    <rPh sb="378" eb="380">
      <t>シュウニュウ</t>
    </rPh>
    <rPh sb="381" eb="383">
      <t>カクホ</t>
    </rPh>
    <rPh sb="390" eb="391">
      <t>アラタ</t>
    </rPh>
    <rPh sb="393" eb="395">
      <t>ケントウ</t>
    </rPh>
    <rPh sb="408" eb="409">
      <t>ヒ</t>
    </rPh>
    <rPh sb="410" eb="411">
      <t>ツヅ</t>
    </rPh>
    <rPh sb="412" eb="415">
      <t>コウカテキ</t>
    </rPh>
    <rPh sb="416" eb="418">
      <t>イジ</t>
    </rPh>
    <rPh sb="418" eb="420">
      <t>カンリ</t>
    </rPh>
    <rPh sb="421" eb="423">
      <t>ユウシュウ</t>
    </rPh>
    <rPh sb="423" eb="424">
      <t>リツ</t>
    </rPh>
    <rPh sb="425" eb="427">
      <t>コウジョウ</t>
    </rPh>
    <rPh sb="428" eb="429">
      <t>ハカ</t>
    </rPh>
    <rPh sb="442" eb="444">
      <t>ケイエイ</t>
    </rPh>
    <rPh sb="444" eb="446">
      <t>カイゼン</t>
    </rPh>
    <rPh sb="447" eb="449">
      <t>ケントウ</t>
    </rPh>
    <rPh sb="450" eb="451">
      <t>オコナ</t>
    </rPh>
    <rPh sb="522" eb="524">
      <t>ケイネン</t>
    </rPh>
    <rPh sb="524" eb="526">
      <t>レッカ</t>
    </rPh>
    <rPh sb="544" eb="545">
      <t>ヒ</t>
    </rPh>
    <rPh sb="546" eb="547">
      <t>ツヅ</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</si>
  <si>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また、現在企業債の借入が増加しているため、経営的に厳しい状況になると見込まれる。
　今後は、経営健全化を図るため、実情に応じた運営基盤の強化や水道料金の見直しを検討しなければならない。</t>
    <rPh sb="28" eb="29">
      <t>イ</t>
    </rPh>
    <rPh sb="70" eb="72">
      <t>ジョジョ</t>
    </rPh>
    <rPh sb="120" eb="122">
      <t>アンシン</t>
    </rPh>
    <rPh sb="123" eb="125">
      <t>アンゼン</t>
    </rPh>
    <rPh sb="126" eb="127">
      <t>ミズ</t>
    </rPh>
    <rPh sb="128" eb="130">
      <t>キョウキュウ</t>
    </rPh>
    <rPh sb="174" eb="176">
      <t>ゲンザイ</t>
    </rPh>
    <rPh sb="176" eb="178">
      <t>キギョウ</t>
    </rPh>
    <rPh sb="178" eb="179">
      <t>サイ</t>
    </rPh>
    <rPh sb="180" eb="182">
      <t>カリイレ</t>
    </rPh>
    <rPh sb="183" eb="185">
      <t>ゾウカ</t>
    </rPh>
    <rPh sb="199" eb="201">
      <t>ジョウキョウ</t>
    </rPh>
    <rPh sb="205" eb="207">
      <t>ミコ</t>
    </rPh>
    <rPh sb="213" eb="215">
      <t>コンゴ</t>
    </rPh>
    <rPh sb="228" eb="230">
      <t>ジツジョウ</t>
    </rPh>
    <rPh sb="231" eb="232">
      <t>オウ</t>
    </rPh>
    <rPh sb="234" eb="236">
      <t>ウンエイ</t>
    </rPh>
    <rPh sb="236" eb="238">
      <t>キバン</t>
    </rPh>
    <rPh sb="239" eb="241">
      <t>キョウカ</t>
    </rPh>
    <rPh sb="247" eb="249">
      <t>ミナオ</t>
    </rPh>
    <rPh sb="251" eb="25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</si>
</sst>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0.71</c:v>
                </c:pt>
                <c:pt idx="1">
                  <c:v>0.96</c:v>
                </c:pt>
                <c:pt idx="2">
                  <c:v>2.64</c:v>
                </c:pt>
                <c:pt idx="3">
                  <c:v>1.52</c:v>
                </c:pt>
                <c:pt idx="4">
                  <c:v>0.44</c:v>
                </c:pt>
              </c:numCache>
            </c:numRef>
          </c:val>
          <c:extLst>
            <c:ext xmlns:c16="http://schemas.microsoft.com/office/drawing/2014/chart" uri="{C3380CC4-5D6E-409C-BE32-E72D297353CC}">
              <c16:uniqueId val="{00000000-60EC-47E0-A33C-807A3240AE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60EC-47E0-A33C-807A3240AE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63.92</c:v>
                </c:pt>
                <c:pt idx="1">
                  <c:v>61.17</c:v>
                </c:pt>
                <c:pt idx="2">
                  <c:v>65.180000000000007</c:v>
                </c:pt>
                <c:pt idx="3">
                  <c:v>65.11</c:v>
                </c:pt>
                <c:pt idx="4">
                  <c:v>60.06</c:v>
                </c:pt>
              </c:numCache>
            </c:numRef>
          </c:val>
          <c:extLst>
            <c:ext xmlns:c16="http://schemas.microsoft.com/office/drawing/2014/chart" uri="{C3380CC4-5D6E-409C-BE32-E72D297353CC}">
              <c16:uniqueId val="{00000000-54F5-4000-B91E-32605DDE8F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54F5-4000-B91E-32605DDE8F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77.42</c:v>
                </c:pt>
                <c:pt idx="1">
                  <c:v>75.209999999999994</c:v>
                </c:pt>
                <c:pt idx="2">
                  <c:v>72.17</c:v>
                </c:pt>
                <c:pt idx="3">
                  <c:v>71</c:v>
                </c:pt>
                <c:pt idx="4">
                  <c:v>74.760000000000005</c:v>
                </c:pt>
              </c:numCache>
            </c:numRef>
          </c:val>
          <c:extLst>
            <c:ext xmlns:c16="http://schemas.microsoft.com/office/drawing/2014/chart" uri="{C3380CC4-5D6E-409C-BE32-E72D297353CC}">
              <c16:uniqueId val="{00000000-0C90-4C9C-921F-E5A70CE37B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0C90-4C9C-921F-E5A70CE37B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125.3</c:v>
                </c:pt>
                <c:pt idx="1">
                  <c:v>117.72</c:v>
                </c:pt>
                <c:pt idx="2">
                  <c:v>118.82</c:v>
                </c:pt>
                <c:pt idx="3">
                  <c:v>107.5</c:v>
                </c:pt>
                <c:pt idx="4">
                  <c:v>116.76</c:v>
                </c:pt>
              </c:numCache>
            </c:numRef>
          </c:val>
          <c:extLst>
            <c:ext xmlns:c16="http://schemas.microsoft.com/office/drawing/2014/chart" uri="{C3380CC4-5D6E-409C-BE32-E72D297353CC}">
              <c16:uniqueId val="{00000000-AD3D-4068-AEB9-3C45D8DA6F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AD3D-4068-AEB9-3C45D8DA6F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35.39</c:v>
                </c:pt>
                <c:pt idx="1">
                  <c:v>25.07</c:v>
                </c:pt>
                <c:pt idx="2">
                  <c:v>25.13</c:v>
                </c:pt>
                <c:pt idx="3">
                  <c:v>27.67</c:v>
                </c:pt>
                <c:pt idx="4">
                  <c:v>30.02</c:v>
                </c:pt>
              </c:numCache>
            </c:numRef>
          </c:val>
          <c:extLst>
            <c:ext xmlns:c16="http://schemas.microsoft.com/office/drawing/2014/chart" uri="{C3380CC4-5D6E-409C-BE32-E72D297353CC}">
              <c16:uniqueId val="{00000000-C945-4BE4-A5F0-679648BD13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C945-4BE4-A5F0-679648BD13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E-4885-9E50-966E2EA3DC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FA7E-4885-9E50-966E2EA3DC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7-442A-899B-CB98D3C574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BB47-442A-899B-CB98D3C574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277.07</c:v>
                </c:pt>
                <c:pt idx="1">
                  <c:v>263.89999999999998</c:v>
                </c:pt>
                <c:pt idx="2">
                  <c:v>183.45</c:v>
                </c:pt>
                <c:pt idx="3">
                  <c:v>238.63</c:v>
                </c:pt>
                <c:pt idx="4">
                  <c:v>361.04</c:v>
                </c:pt>
              </c:numCache>
            </c:numRef>
          </c:val>
          <c:extLst>
            <c:ext xmlns:c16="http://schemas.microsoft.com/office/drawing/2014/chart" uri="{C3380CC4-5D6E-409C-BE32-E72D297353CC}">
              <c16:uniqueId val="{00000000-532D-4605-9E6D-686E381C0C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532D-4605-9E6D-686E381C0C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639.04999999999995</c:v>
                </c:pt>
                <c:pt idx="1">
                  <c:v>992.6</c:v>
                </c:pt>
                <c:pt idx="2">
                  <c:v>1046.47</c:v>
                </c:pt>
                <c:pt idx="3">
                  <c:v>1026.05</c:v>
                </c:pt>
                <c:pt idx="4">
                  <c:v>1020.96</c:v>
                </c:pt>
              </c:numCache>
            </c:numRef>
          </c:val>
          <c:extLst>
            <c:ext xmlns:c16="http://schemas.microsoft.com/office/drawing/2014/chart" uri="{C3380CC4-5D6E-409C-BE32-E72D297353CC}">
              <c16:uniqueId val="{00000000-9C36-4685-BE39-9E5BA19B08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9C36-4685-BE39-9E5BA19B08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121.12</c:v>
                </c:pt>
                <c:pt idx="1">
                  <c:v>87.71</c:v>
                </c:pt>
                <c:pt idx="2">
                  <c:v>90.46</c:v>
                </c:pt>
                <c:pt idx="3">
                  <c:v>81.78</c:v>
                </c:pt>
                <c:pt idx="4">
                  <c:v>87.78</c:v>
                </c:pt>
              </c:numCache>
            </c:numRef>
          </c:val>
          <c:extLst>
            <c:ext xmlns:c16="http://schemas.microsoft.com/office/drawing/2014/chart" uri="{C3380CC4-5D6E-409C-BE32-E72D297353CC}">
              <c16:uniqueId val="{00000000-AA1B-4DF8-9555-E4DDB852A2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AA1B-4DF8-9555-E4DDB852A2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131.05000000000001</c:v>
                </c:pt>
                <c:pt idx="1">
                  <c:v>176.19</c:v>
                </c:pt>
                <c:pt idx="2">
                  <c:v>171.61</c:v>
                </c:pt>
                <c:pt idx="3">
                  <c:v>190.22</c:v>
                </c:pt>
                <c:pt idx="4">
                  <c:v>181.02</c:v>
                </c:pt>
              </c:numCache>
            </c:numRef>
          </c:val>
          <c:extLst>
            <c:ext xmlns:c16="http://schemas.microsoft.com/office/drawing/2014/chart" uri="{C3380CC4-5D6E-409C-BE32-E72D297353CC}">
              <c16:uniqueId val="{00000000-6E76-4D5F-A295-DC75F0E197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6E76-4D5F-A295-DC75F0E197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内子町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A7</v>
      </c>
      <c r="X8" s="86"/>
      <c r="Y8" s="86"/>
      <c r="Z8" s="86"/>
      <c r="AA8" s="86"/>
      <c r="AB8" s="86"/>
      <c r="AC8" s="86"/>
      <c r="AD8" s="86" t="str">
        <f>データ!$M$6</f>
        <v>非設置</v>
      </c>
      <c r="AE8" s="86"/>
      <c r="AF8" s="86"/>
      <c r="AG8" s="86"/>
      <c r="AH8" s="86"/>
      <c r="AI8" s="86"/>
      <c r="AJ8" s="86"/>
      <c r="AK8" s="4"/>
      <c r="AL8" s="74">
        <f>データ!$R$6</f>
        <v>16349</v>
      </c>
      <c r="AM8" s="74"/>
      <c r="AN8" s="74"/>
      <c r="AO8" s="74"/>
      <c r="AP8" s="74"/>
      <c r="AQ8" s="74"/>
      <c r="AR8" s="74"/>
      <c r="AS8" s="74"/>
      <c r="AT8" s="70">
        <f>データ!$S$6</f>
        <v>299.43</v>
      </c>
      <c r="AU8" s="71"/>
      <c r="AV8" s="71"/>
      <c r="AW8" s="71"/>
      <c r="AX8" s="71"/>
      <c r="AY8" s="71"/>
      <c r="AZ8" s="71"/>
      <c r="BA8" s="71"/>
      <c r="BB8" s="73">
        <f>データ!$T$6</f>
        <v>54.6</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63.57</v>
      </c>
      <c r="J10" s="71"/>
      <c r="K10" s="71"/>
      <c r="L10" s="71"/>
      <c r="M10" s="71"/>
      <c r="N10" s="71"/>
      <c r="O10" s="72"/>
      <c r="P10" s="73">
        <f>データ!$P$6</f>
        <v>87.82</v>
      </c>
      <c r="Q10" s="73"/>
      <c r="R10" s="73"/>
      <c r="S10" s="73"/>
      <c r="T10" s="73"/>
      <c r="U10" s="73"/>
      <c r="V10" s="73"/>
      <c r="W10" s="74">
        <f>データ!$Q$6</f>
        <v>2940</v>
      </c>
      <c r="X10" s="74"/>
      <c r="Y10" s="74"/>
      <c r="Z10" s="74"/>
      <c r="AA10" s="74"/>
      <c r="AB10" s="74"/>
      <c r="AC10" s="74"/>
      <c r="AD10" s="2"/>
      <c r="AE10" s="2"/>
      <c r="AF10" s="2"/>
      <c r="AG10" s="2"/>
      <c r="AH10" s="4"/>
      <c r="AI10" s="4"/>
      <c r="AJ10" s="4"/>
      <c r="AK10" s="4"/>
      <c r="AL10" s="74">
        <f>データ!$U$6</f>
        <v>14258</v>
      </c>
      <c r="AM10" s="74"/>
      <c r="AN10" s="74"/>
      <c r="AO10" s="74"/>
      <c r="AP10" s="74"/>
      <c r="AQ10" s="74"/>
      <c r="AR10" s="74"/>
      <c r="AS10" s="74"/>
      <c r="AT10" s="70">
        <f>データ!$V$6</f>
        <v>41.17</v>
      </c>
      <c r="AU10" s="71"/>
      <c r="AV10" s="71"/>
      <c r="AW10" s="71"/>
      <c r="AX10" s="71"/>
      <c r="AY10" s="71"/>
      <c r="AZ10" s="71"/>
      <c r="BA10" s="71"/>
      <c r="BB10" s="73">
        <f>データ!$W$6</f>
        <v>346.32</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r9vh5Z9CF9d4zsJCX15zVRGFzG8a6YgaPwY1XjtKMyg4Jh0ngyhxhu8zKzw26qM3Ddx1/3m5Nai0e2PxdMczw==" saltValue="hBu6czkJwOv4LCTkKtCVO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384224</v>
      </c>
      <c r="D6" s="34">
        <f t="shared" si="3"/>
        <v>46</v>
      </c>
      <c r="E6" s="34">
        <f t="shared" si="3"/>
        <v>1</v>
      </c>
      <c r="F6" s="34">
        <f t="shared" si="3"/>
        <v>0</v>
      </c>
      <c r="G6" s="34">
        <f t="shared" si="3"/>
        <v>1</v>
      </c>
      <c r="H6" s="34" t="str">
        <f t="shared" si="3"/>
        <v>愛媛県　内子町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63.57</v>
      </c>
      <c r="P6" s="35">
        <f t="shared" si="3"/>
        <v>87.82</v>
      </c>
      <c r="Q6" s="35">
        <f t="shared" si="3"/>
        <v>2940</v>
      </c>
      <c r="R6" s="35">
        <f t="shared" si="3"/>
        <v>16349</v>
      </c>
      <c r="S6" s="35">
        <f t="shared" si="3"/>
        <v>299.43</v>
      </c>
      <c r="T6" s="35">
        <f t="shared" si="3"/>
        <v>54.6</v>
      </c>
      <c r="U6" s="35">
        <f t="shared" si="3"/>
        <v>14258</v>
      </c>
      <c r="V6" s="35">
        <f t="shared" si="3"/>
        <v>41.17</v>
      </c>
      <c r="W6" s="35">
        <f t="shared" si="3"/>
        <v>346.32</v>
      </c>
      <c r="X6" s="36">
        <f>IF(X7="",NA(),X7)</f>
        <v>125.3</v>
      </c>
      <c r="Y6" s="36">
        <f t="shared" ref="Y6:AG6" si="4">IF(Y7="",NA(),Y7)</f>
        <v>117.72</v>
      </c>
      <c r="Z6" s="36">
        <f t="shared" si="4"/>
        <v>118.82</v>
      </c>
      <c r="AA6" s="36">
        <f t="shared" si="4"/>
        <v>107.5</v>
      </c>
      <c r="AB6" s="36">
        <f t="shared" si="4"/>
        <v>116.76</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277.07</v>
      </c>
      <c r="AU6" s="36">
        <f t="shared" ref="AU6:BC6" si="6">IF(AU7="",NA(),AU7)</f>
        <v>263.89999999999998</v>
      </c>
      <c r="AV6" s="36">
        <f t="shared" si="6"/>
        <v>183.45</v>
      </c>
      <c r="AW6" s="36">
        <f t="shared" si="6"/>
        <v>238.63</v>
      </c>
      <c r="AX6" s="36">
        <f t="shared" si="6"/>
        <v>361.04</v>
      </c>
      <c r="AY6" s="36">
        <f t="shared" si="6"/>
        <v>398.29</v>
      </c>
      <c r="AZ6" s="36">
        <f t="shared" si="6"/>
        <v>388.67</v>
      </c>
      <c r="BA6" s="36">
        <f t="shared" si="6"/>
        <v>355.27</v>
      </c>
      <c r="BB6" s="36">
        <f t="shared" si="6"/>
        <v>359.7</v>
      </c>
      <c r="BC6" s="36">
        <f t="shared" si="6"/>
        <v>362.93</v>
      </c>
      <c r="BD6" s="35" t="str">
        <f>IF(BD7="","",IF(BD7="-","【-】","【"&amp;SUBSTITUTE(TEXT(BD7,"#,##0.00"),"-","△")&amp;"】"))</f>
        <v>【264.97】</v>
      </c>
      <c r="BE6" s="36">
        <f>IF(BE7="",NA(),BE7)</f>
        <v>639.04999999999995</v>
      </c>
      <c r="BF6" s="36">
        <f t="shared" ref="BF6:BN6" si="7">IF(BF7="",NA(),BF7)</f>
        <v>992.6</v>
      </c>
      <c r="BG6" s="36">
        <f t="shared" si="7"/>
        <v>1046.47</v>
      </c>
      <c r="BH6" s="36">
        <f t="shared" si="7"/>
        <v>1026.05</v>
      </c>
      <c r="BI6" s="36">
        <f t="shared" si="7"/>
        <v>1020.96</v>
      </c>
      <c r="BJ6" s="36">
        <f t="shared" si="7"/>
        <v>431</v>
      </c>
      <c r="BK6" s="36">
        <f t="shared" si="7"/>
        <v>422.5</v>
      </c>
      <c r="BL6" s="36">
        <f t="shared" si="7"/>
        <v>458.27</v>
      </c>
      <c r="BM6" s="36">
        <f t="shared" si="7"/>
        <v>447.01</v>
      </c>
      <c r="BN6" s="36">
        <f t="shared" si="7"/>
        <v>439.05</v>
      </c>
      <c r="BO6" s="35" t="str">
        <f>IF(BO7="","",IF(BO7="-","【-】","【"&amp;SUBSTITUTE(TEXT(BO7,"#,##0.00"),"-","△")&amp;"】"))</f>
        <v>【266.61】</v>
      </c>
      <c r="BP6" s="36">
        <f>IF(BP7="",NA(),BP7)</f>
        <v>121.12</v>
      </c>
      <c r="BQ6" s="36">
        <f t="shared" ref="BQ6:BY6" si="8">IF(BQ7="",NA(),BQ7)</f>
        <v>87.71</v>
      </c>
      <c r="BR6" s="36">
        <f t="shared" si="8"/>
        <v>90.46</v>
      </c>
      <c r="BS6" s="36">
        <f t="shared" si="8"/>
        <v>81.78</v>
      </c>
      <c r="BT6" s="36">
        <f t="shared" si="8"/>
        <v>87.78</v>
      </c>
      <c r="BU6" s="36">
        <f t="shared" si="8"/>
        <v>100.82</v>
      </c>
      <c r="BV6" s="36">
        <f t="shared" si="8"/>
        <v>101.64</v>
      </c>
      <c r="BW6" s="36">
        <f t="shared" si="8"/>
        <v>96.77</v>
      </c>
      <c r="BX6" s="36">
        <f t="shared" si="8"/>
        <v>95.81</v>
      </c>
      <c r="BY6" s="36">
        <f t="shared" si="8"/>
        <v>95.26</v>
      </c>
      <c r="BZ6" s="35" t="str">
        <f>IF(BZ7="","",IF(BZ7="-","【-】","【"&amp;SUBSTITUTE(TEXT(BZ7,"#,##0.00"),"-","△")&amp;"】"))</f>
        <v>【103.24】</v>
      </c>
      <c r="CA6" s="36">
        <f>IF(CA7="",NA(),CA7)</f>
        <v>131.05000000000001</v>
      </c>
      <c r="CB6" s="36">
        <f t="shared" ref="CB6:CJ6" si="9">IF(CB7="",NA(),CB7)</f>
        <v>176.19</v>
      </c>
      <c r="CC6" s="36">
        <f t="shared" si="9"/>
        <v>171.61</v>
      </c>
      <c r="CD6" s="36">
        <f t="shared" si="9"/>
        <v>190.22</v>
      </c>
      <c r="CE6" s="36">
        <f t="shared" si="9"/>
        <v>181.02</v>
      </c>
      <c r="CF6" s="36">
        <f t="shared" si="9"/>
        <v>179.55</v>
      </c>
      <c r="CG6" s="36">
        <f t="shared" si="9"/>
        <v>179.16</v>
      </c>
      <c r="CH6" s="36">
        <f t="shared" si="9"/>
        <v>187.18</v>
      </c>
      <c r="CI6" s="36">
        <f t="shared" si="9"/>
        <v>189.58</v>
      </c>
      <c r="CJ6" s="36">
        <f t="shared" si="9"/>
        <v>192.82</v>
      </c>
      <c r="CK6" s="35" t="str">
        <f>IF(CK7="","",IF(CK7="-","【-】","【"&amp;SUBSTITUTE(TEXT(CK7,"#,##0.00"),"-","△")&amp;"】"))</f>
        <v>【168.38】</v>
      </c>
      <c r="CL6" s="36">
        <f>IF(CL7="",NA(),CL7)</f>
        <v>63.92</v>
      </c>
      <c r="CM6" s="36">
        <f t="shared" ref="CM6:CU6" si="10">IF(CM7="",NA(),CM7)</f>
        <v>61.17</v>
      </c>
      <c r="CN6" s="36">
        <f t="shared" si="10"/>
        <v>65.180000000000007</v>
      </c>
      <c r="CO6" s="36">
        <f t="shared" si="10"/>
        <v>65.11</v>
      </c>
      <c r="CP6" s="36">
        <f t="shared" si="10"/>
        <v>60.06</v>
      </c>
      <c r="CQ6" s="36">
        <f t="shared" si="10"/>
        <v>53.52</v>
      </c>
      <c r="CR6" s="36">
        <f t="shared" si="10"/>
        <v>54.24</v>
      </c>
      <c r="CS6" s="36">
        <f t="shared" si="10"/>
        <v>55.88</v>
      </c>
      <c r="CT6" s="36">
        <f t="shared" si="10"/>
        <v>55.22</v>
      </c>
      <c r="CU6" s="36">
        <f t="shared" si="10"/>
        <v>54.05</v>
      </c>
      <c r="CV6" s="35" t="str">
        <f>IF(CV7="","",IF(CV7="-","【-】","【"&amp;SUBSTITUTE(TEXT(CV7,"#,##0.00"),"-","△")&amp;"】"))</f>
        <v>【60.00】</v>
      </c>
      <c r="CW6" s="36">
        <f>IF(CW7="",NA(),CW7)</f>
        <v>77.42</v>
      </c>
      <c r="CX6" s="36">
        <f t="shared" ref="CX6:DF6" si="11">IF(CX7="",NA(),CX7)</f>
        <v>75.209999999999994</v>
      </c>
      <c r="CY6" s="36">
        <f t="shared" si="11"/>
        <v>72.17</v>
      </c>
      <c r="CZ6" s="36">
        <f t="shared" si="11"/>
        <v>71</v>
      </c>
      <c r="DA6" s="36">
        <f t="shared" si="11"/>
        <v>74.760000000000005</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35.39</v>
      </c>
      <c r="DI6" s="36">
        <f t="shared" ref="DI6:DQ6" si="12">IF(DI7="",NA(),DI7)</f>
        <v>25.07</v>
      </c>
      <c r="DJ6" s="36">
        <f t="shared" si="12"/>
        <v>25.13</v>
      </c>
      <c r="DK6" s="36">
        <f t="shared" si="12"/>
        <v>27.67</v>
      </c>
      <c r="DL6" s="36">
        <f t="shared" si="12"/>
        <v>30.02</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0.71</v>
      </c>
      <c r="EE6" s="36">
        <f t="shared" ref="EE6:EM6" si="14">IF(EE7="",NA(),EE7)</f>
        <v>0.96</v>
      </c>
      <c r="EF6" s="36">
        <f t="shared" si="14"/>
        <v>2.64</v>
      </c>
      <c r="EG6" s="36">
        <f t="shared" si="14"/>
        <v>1.52</v>
      </c>
      <c r="EH6" s="36">
        <f t="shared" si="14"/>
        <v>0.44</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384224</v>
      </c>
      <c r="D7" s="38">
        <v>46</v>
      </c>
      <c r="E7" s="38">
        <v>1</v>
      </c>
      <c r="F7" s="38">
        <v>0</v>
      </c>
      <c r="G7" s="38">
        <v>1</v>
      </c>
      <c r="H7" s="38" t="s">
        <v>93</v>
      </c>
      <c r="I7" s="38" t="s">
        <v>94</v>
      </c>
      <c r="J7" s="38" t="s">
        <v>95</v>
      </c>
      <c r="K7" s="38" t="s">
        <v>96</v>
      </c>
      <c r="L7" s="38" t="s">
        <v>97</v>
      </c>
      <c r="M7" s="38" t="s">
        <v>98</v>
      </c>
      <c r="N7" s="39" t="s">
        <v>99</v>
      </c>
      <c r="O7" s="39">
        <v>63.57</v>
      </c>
      <c r="P7" s="39">
        <v>87.82</v>
      </c>
      <c r="Q7" s="39">
        <v>2940</v>
      </c>
      <c r="R7" s="39">
        <v>16349</v>
      </c>
      <c r="S7" s="39">
        <v>299.43</v>
      </c>
      <c r="T7" s="39">
        <v>54.6</v>
      </c>
      <c r="U7" s="39">
        <v>14258</v>
      </c>
      <c r="V7" s="39">
        <v>41.17</v>
      </c>
      <c r="W7" s="39">
        <v>346.32</v>
      </c>
      <c r="X7" s="39">
        <v>125.3</v>
      </c>
      <c r="Y7" s="39">
        <v>117.72</v>
      </c>
      <c r="Z7" s="39">
        <v>118.82</v>
      </c>
      <c r="AA7" s="39">
        <v>107.5</v>
      </c>
      <c r="AB7" s="39">
        <v>116.76</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277.07</v>
      </c>
      <c r="AU7" s="39">
        <v>263.89999999999998</v>
      </c>
      <c r="AV7" s="39">
        <v>183.45</v>
      </c>
      <c r="AW7" s="39">
        <v>238.63</v>
      </c>
      <c r="AX7" s="39">
        <v>361.04</v>
      </c>
      <c r="AY7" s="39">
        <v>398.29</v>
      </c>
      <c r="AZ7" s="39">
        <v>388.67</v>
      </c>
      <c r="BA7" s="39">
        <v>355.27</v>
      </c>
      <c r="BB7" s="39">
        <v>359.7</v>
      </c>
      <c r="BC7" s="39">
        <v>362.93</v>
      </c>
      <c r="BD7" s="39">
        <v>264.97000000000003</v>
      </c>
      <c r="BE7" s="39">
        <v>639.04999999999995</v>
      </c>
      <c r="BF7" s="39">
        <v>992.6</v>
      </c>
      <c r="BG7" s="39">
        <v>1046.47</v>
      </c>
      <c r="BH7" s="39">
        <v>1026.05</v>
      </c>
      <c r="BI7" s="39">
        <v>1020.96</v>
      </c>
      <c r="BJ7" s="39">
        <v>431</v>
      </c>
      <c r="BK7" s="39">
        <v>422.5</v>
      </c>
      <c r="BL7" s="39">
        <v>458.27</v>
      </c>
      <c r="BM7" s="39">
        <v>447.01</v>
      </c>
      <c r="BN7" s="39">
        <v>439.05</v>
      </c>
      <c r="BO7" s="39">
        <v>266.61</v>
      </c>
      <c r="BP7" s="39">
        <v>121.12</v>
      </c>
      <c r="BQ7" s="39">
        <v>87.71</v>
      </c>
      <c r="BR7" s="39">
        <v>90.46</v>
      </c>
      <c r="BS7" s="39">
        <v>81.78</v>
      </c>
      <c r="BT7" s="39">
        <v>87.78</v>
      </c>
      <c r="BU7" s="39">
        <v>100.82</v>
      </c>
      <c r="BV7" s="39">
        <v>101.64</v>
      </c>
      <c r="BW7" s="39">
        <v>96.77</v>
      </c>
      <c r="BX7" s="39">
        <v>95.81</v>
      </c>
      <c r="BY7" s="39">
        <v>95.26</v>
      </c>
      <c r="BZ7" s="39">
        <v>103.24</v>
      </c>
      <c r="CA7" s="39">
        <v>131.05000000000001</v>
      </c>
      <c r="CB7" s="39">
        <v>176.19</v>
      </c>
      <c r="CC7" s="39">
        <v>171.61</v>
      </c>
      <c r="CD7" s="39">
        <v>190.22</v>
      </c>
      <c r="CE7" s="39">
        <v>181.02</v>
      </c>
      <c r="CF7" s="39">
        <v>179.55</v>
      </c>
      <c r="CG7" s="39">
        <v>179.16</v>
      </c>
      <c r="CH7" s="39">
        <v>187.18</v>
      </c>
      <c r="CI7" s="39">
        <v>189.58</v>
      </c>
      <c r="CJ7" s="39">
        <v>192.82</v>
      </c>
      <c r="CK7" s="39">
        <v>168.38</v>
      </c>
      <c r="CL7" s="39">
        <v>63.92</v>
      </c>
      <c r="CM7" s="39">
        <v>61.17</v>
      </c>
      <c r="CN7" s="39">
        <v>65.180000000000007</v>
      </c>
      <c r="CO7" s="39">
        <v>65.11</v>
      </c>
      <c r="CP7" s="39">
        <v>60.06</v>
      </c>
      <c r="CQ7" s="39">
        <v>53.52</v>
      </c>
      <c r="CR7" s="39">
        <v>54.24</v>
      </c>
      <c r="CS7" s="39">
        <v>55.88</v>
      </c>
      <c r="CT7" s="39">
        <v>55.22</v>
      </c>
      <c r="CU7" s="39">
        <v>54.05</v>
      </c>
      <c r="CV7" s="39">
        <v>60</v>
      </c>
      <c r="CW7" s="39">
        <v>77.42</v>
      </c>
      <c r="CX7" s="39">
        <v>75.209999999999994</v>
      </c>
      <c r="CY7" s="39">
        <v>72.17</v>
      </c>
      <c r="CZ7" s="39">
        <v>71</v>
      </c>
      <c r="DA7" s="39">
        <v>74.760000000000005</v>
      </c>
      <c r="DB7" s="39">
        <v>81.459999999999994</v>
      </c>
      <c r="DC7" s="39">
        <v>81.680000000000007</v>
      </c>
      <c r="DD7" s="39">
        <v>80.989999999999995</v>
      </c>
      <c r="DE7" s="39">
        <v>80.930000000000007</v>
      </c>
      <c r="DF7" s="39">
        <v>80.510000000000005</v>
      </c>
      <c r="DG7" s="39">
        <v>89.8</v>
      </c>
      <c r="DH7" s="39">
        <v>35.39</v>
      </c>
      <c r="DI7" s="39">
        <v>25.07</v>
      </c>
      <c r="DJ7" s="39">
        <v>25.13</v>
      </c>
      <c r="DK7" s="39">
        <v>27.67</v>
      </c>
      <c r="DL7" s="39">
        <v>30.02</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0.71</v>
      </c>
      <c r="EE7" s="39">
        <v>0.96</v>
      </c>
      <c r="EF7" s="39">
        <v>2.64</v>
      </c>
      <c r="EG7" s="39">
        <v>1.52</v>
      </c>
      <c r="EH7" s="39">
        <v>0.44</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