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u191\Desktop\公営企業に係る経営比較分析表（令和元年度決算）の分析等について（依頼）\17 伊方町\"/>
    </mc:Choice>
  </mc:AlternateContent>
  <xr:revisionPtr revIDLastSave="0" documentId="13_ncr:1_{EFB42B19-8958-4BE4-BFFC-07F2322F7C5D}" xr6:coauthVersionLast="36" xr6:coauthVersionMax="36" xr10:uidLastSave="{00000000-0000-0000-0000-000000000000}"/>
  <workbookProtection workbookAlgorithmName="SHA-512" workbookHashValue="XF4Kw0cFE0HiD7vPOaLo9dEk8Vm42+eWeann9MY+k8J3JA+YFqS/90CcJd4uVLYxPoEFPj2hBm6BWeOIM13HgQ==" workbookSaltValue="IHA39hUP9RjN5aKtvT/E9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P6" i="5"/>
  <c r="P10" i="4" s="1"/>
  <c r="O6" i="5"/>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E85" i="4"/>
  <c r="BB10" i="4"/>
  <c r="AT10" i="4"/>
  <c r="W10" i="4"/>
  <c r="I10" i="4"/>
  <c r="B10" i="4"/>
  <c r="BB8" i="4"/>
  <c r="AL8" i="4"/>
  <c r="W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<sst xmlns="http://schemas.openxmlformats.org/spreadsheetml/2006/main" count="228" uniqueCount="114">
  <si>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</si>
  <si>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</si>
  <si>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</si>
  <si>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</si>
  <si>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</si>
  <si>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</si>
  <si>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</si>
  <si>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</si>
  <si>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</si>
  <si>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</si>
  <si>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</si>
  <si>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</si>
  <si>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</si>
  <si>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</si>
  <si>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</si>
  <si>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</si>
  <si>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</si>
  <si>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</si>
  <si>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</si>
  <si>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</si>
  <si>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</si>
  <si>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</si>
  <si>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</si>
  <si>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</si>
  <si>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</si>
  <si>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</si>
  <si>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</si>
  <si>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</si>
  <si>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</si>
  <si>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</si>
  <si>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</si>
  <si>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</si>
  <si>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</si>
  <si>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</si>
  <si>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</si>
  <si>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</si>
  <si>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</si>
  <si>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</si>
  <si>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</si>
  <si>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</si>
  <si>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</si>
  <si>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</si>
  <si>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</si>
  <si>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</si>
  <si>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</si>
  <si>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</si>
  <si>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</si>
  <si>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</si>
  <si>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</si>
  <si>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</si>
  <si>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</si>
  <si>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</si>
  <si>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</si>
  <si>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</si>
  <si>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</si>
  <si>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</si>
  <si>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</si>
  <si>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</si>
  <si>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</si>
  <si>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</si>
  <si>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</si>
  <si>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</si>
  <si>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</si>
  <si>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</si>
  <si>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</si>
  <si>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</si>
  <si>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</si>
  <si>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</si>
  <si>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</si>
  <si>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</si>
  <si>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</si>
  <si>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</si>
  <si>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</si>
  <si>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</si>
  <si>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</si>
  <si>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</si>
  <si>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</si>
  <si>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</si>
  <si>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</si>
  <si>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</si>
  <si>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</si>
  <si>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</si>
  <si>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</si>
  <si>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</si>
  <si>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</si>
  <si>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</si>
  <si>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</si>
  <si>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</si>
  <si>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</si>
  <si>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</si>
  <si>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</si>
  <si>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</si>
  <si>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</si>
  <si>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</si>
  <si>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</si>
  <si>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</si>
  <si>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</si>
  <si>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</si>
  <si>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</si>
  <si>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</si>
  <si>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</si>
  <si>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</si>
  <si>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</si>
  <si>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</si>
  <si>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</si>
  <si>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</si>
  <si>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</si>
  <si>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</si>
  <si>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</si>
  <si>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</si>
  <si>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</si>
  <si>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これまで、必要な更新投資を先送りにし、経営の健全化を維持するため、給水収益以外の収入によって収入不足を補填している状況であった。
　しかし、設備の更新・管路の耐震化等により、今後、維持管理費の増加が予想されるため料金改定を行ったが、定期的に料金設定を見直す必要がある。
　今後は、既存施設の延命対策に取り組みながら、計画的な設備の更新、管路の耐震化を進め、将来にわたる上水道の安定供給を図っていく。</t>
    <phoneticPr fontId="4"/>
  </si>
  <si>
    <t>　①有形固定資産減価償却率及び②管路経年化率を見ると、管路経年化率は1％未満であるため、管路以外の保有資産の減価償却が進んできている。
　③管路更新率は、これまで管路の更新を実施しておらず0％となっているが、今後、管路の耐震化を図るため更新していく予定となっている。また、管路以外の施設については老朽化具合等を確認しながら更新及び延命対策を実施していく必要がある。
　昭和60年前後に集中的に管路を布設しているため、同時期に耐用年数を迎えることになる。更新事業費の平準化を図るため、計画的に取り組む必要がある。</t>
    <phoneticPr fontId="4"/>
  </si>
  <si>
    <t xml:space="preserve"> ①経常収支比率100％以上、②累積欠損金比率0％となっていることから経営状況は健全に保たれているが、⑤料金回収率が100％未満であることから給水収益以外の収入（繰出基準に定める事由以外の繰出金）によって収入不足を補填している状況だといえる。
　③流動比率が100％以上となっているが流動資産が減少傾向にあったが、料金改定を行ったことで流動資産が増加。流動比率が大きく増加する一因となった。
　④企業債残高対給水収益比率が平均値より低くなっているのは、これまで必要な更新投資を先送りにしてきたためであり、平成28年度以降増加しているのは機械設備の更新を行ったためである。今後、管路の耐震化を図るため企業債残高が増加していく予定である。
　⑥給水原価が平均値と比較し高い水準となっているのは、年々人口減少とともに有収水量が減少傾向にあること、また、受水費や減価償却費等による経常費用の削減が難しくなっていることが要因となっている。
　⑦施設利用率は平均値より低い水準となっており、給水人口の減少を踏まえ、適切な施設規模への検討が必要となってきている。
　⑧有収率は比較的高い水準を保っているが、近年低下傾向にあるため、今後、維持又は向上を目指していく必要がある。</t>
    <rPh sb="325" eb="328">
      <t>ヘイキンチ</t>
    </rPh>
    <rPh sb="329" eb="331">
      <t>ヒカク</t>
    </rPh>
    <rPh sb="345" eb="347">
      <t>ネンネン</t>
    </rPh>
    <rPh sb="347" eb="351">
      <t>ジンコウゲンショウ</t>
    </rPh>
    <rPh sb="355" eb="359">
      <t>ユウシュウスイリョウ</t>
    </rPh>
    <rPh sb="360" eb="362">
      <t>ゲンショウ</t>
    </rPh>
    <rPh sb="362" eb="364">
      <t>ケイコウ</t>
    </rPh>
    <rPh sb="373" eb="375">
      <t>ジュスイ</t>
    </rPh>
    <rPh sb="375" eb="376">
      <t>ヒ</t>
    </rPh>
    <rPh sb="382" eb="383">
      <t>トウ</t>
    </rPh>
    <rPh sb="386" eb="388">
      <t>ケイジョウ</t>
    </rPh>
    <rPh sb="388" eb="390">
      <t>ヒヨウ</t>
    </rPh>
    <rPh sb="391" eb="393">
      <t>サクゲン</t>
    </rPh>
    <rPh sb="394" eb="395">
      <t>ムズカ</t>
    </rPh>
    <rPh sb="405" eb="407">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</si>
</sst>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91-42FC-B61F-816EF2ECE9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0.44</c:v>
                </c:pt>
                <c:pt idx="3">
                  <c:v>0.52</c:v>
                </c:pt>
                <c:pt idx="4">
                  <c:v>0.47</c:v>
                </c:pt>
              </c:numCache>
            </c:numRef>
          </c:val>
          <c:smooth val="0"/>
          <c:extLst>
            <c:ext xmlns:c16="http://schemas.microsoft.com/office/drawing/2014/chart" uri="{C3380CC4-5D6E-409C-BE32-E72D297353CC}">
              <c16:uniqueId val="{00000001-0F91-42FC-B61F-816EF2ECE9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40.96</c:v>
                </c:pt>
                <c:pt idx="1">
                  <c:v>39.9</c:v>
                </c:pt>
                <c:pt idx="2">
                  <c:v>39.979999999999997</c:v>
                </c:pt>
                <c:pt idx="3">
                  <c:v>41.37</c:v>
                </c:pt>
                <c:pt idx="4">
                  <c:v>39.74</c:v>
                </c:pt>
              </c:numCache>
            </c:numRef>
          </c:val>
          <c:extLst>
            <c:ext xmlns:c16="http://schemas.microsoft.com/office/drawing/2014/chart" uri="{C3380CC4-5D6E-409C-BE32-E72D297353CC}">
              <c16:uniqueId val="{00000000-103C-4459-8860-7AD0898E37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50.24</c:v>
                </c:pt>
                <c:pt idx="3">
                  <c:v>50.29</c:v>
                </c:pt>
                <c:pt idx="4">
                  <c:v>49.64</c:v>
                </c:pt>
              </c:numCache>
            </c:numRef>
          </c:val>
          <c:smooth val="0"/>
          <c:extLst>
            <c:ext xmlns:c16="http://schemas.microsoft.com/office/drawing/2014/chart" uri="{C3380CC4-5D6E-409C-BE32-E72D297353CC}">
              <c16:uniqueId val="{00000001-103C-4459-8860-7AD0898E37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88.62</c:v>
                </c:pt>
                <c:pt idx="1">
                  <c:v>87.56</c:v>
                </c:pt>
                <c:pt idx="2">
                  <c:v>86.34</c:v>
                </c:pt>
                <c:pt idx="3">
                  <c:v>86.79</c:v>
                </c:pt>
                <c:pt idx="4">
                  <c:v>85.82</c:v>
                </c:pt>
              </c:numCache>
            </c:numRef>
          </c:val>
          <c:extLst>
            <c:ext xmlns:c16="http://schemas.microsoft.com/office/drawing/2014/chart" uri="{C3380CC4-5D6E-409C-BE32-E72D297353CC}">
              <c16:uniqueId val="{00000000-4908-4C7E-8533-64425D1853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78.650000000000006</c:v>
                </c:pt>
                <c:pt idx="3">
                  <c:v>77.73</c:v>
                </c:pt>
                <c:pt idx="4">
                  <c:v>78.09</c:v>
                </c:pt>
              </c:numCache>
            </c:numRef>
          </c:val>
          <c:smooth val="0"/>
          <c:extLst>
            <c:ext xmlns:c16="http://schemas.microsoft.com/office/drawing/2014/chart" uri="{C3380CC4-5D6E-409C-BE32-E72D297353CC}">
              <c16:uniqueId val="{00000001-4908-4C7E-8533-64425D1853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109.22</c:v>
                </c:pt>
                <c:pt idx="1">
                  <c:v>104.16</c:v>
                </c:pt>
                <c:pt idx="2">
                  <c:v>100.82</c:v>
                </c:pt>
                <c:pt idx="3">
                  <c:v>102.08</c:v>
                </c:pt>
                <c:pt idx="4">
                  <c:v>104.41</c:v>
                </c:pt>
              </c:numCache>
            </c:numRef>
          </c:val>
          <c:extLst>
            <c:ext xmlns:c16="http://schemas.microsoft.com/office/drawing/2014/chart" uri="{C3380CC4-5D6E-409C-BE32-E72D297353CC}">
              <c16:uniqueId val="{00000000-02CC-45CB-9CC9-B5A7CC2EB22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104.47</c:v>
                </c:pt>
                <c:pt idx="3">
                  <c:v>103.81</c:v>
                </c:pt>
                <c:pt idx="4">
                  <c:v>104.35</c:v>
                </c:pt>
              </c:numCache>
            </c:numRef>
          </c:val>
          <c:smooth val="0"/>
          <c:extLst>
            <c:ext xmlns:c16="http://schemas.microsoft.com/office/drawing/2014/chart" uri="{C3380CC4-5D6E-409C-BE32-E72D297353CC}">
              <c16:uniqueId val="{00000001-02CC-45CB-9CC9-B5A7CC2EB22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70.83</c:v>
                </c:pt>
                <c:pt idx="1">
                  <c:v>72.290000000000006</c:v>
                </c:pt>
                <c:pt idx="2">
                  <c:v>62.49</c:v>
                </c:pt>
                <c:pt idx="3">
                  <c:v>64.13</c:v>
                </c:pt>
                <c:pt idx="4">
                  <c:v>65.11</c:v>
                </c:pt>
              </c:numCache>
            </c:numRef>
          </c:val>
          <c:extLst>
            <c:ext xmlns:c16="http://schemas.microsoft.com/office/drawing/2014/chart" uri="{C3380CC4-5D6E-409C-BE32-E72D297353CC}">
              <c16:uniqueId val="{00000000-961B-4EBF-918F-695855A564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45.14</c:v>
                </c:pt>
                <c:pt idx="3">
                  <c:v>45.85</c:v>
                </c:pt>
                <c:pt idx="4">
                  <c:v>47.31</c:v>
                </c:pt>
              </c:numCache>
            </c:numRef>
          </c:val>
          <c:smooth val="0"/>
          <c:extLst>
            <c:ext xmlns:c16="http://schemas.microsoft.com/office/drawing/2014/chart" uri="{C3380CC4-5D6E-409C-BE32-E72D297353CC}">
              <c16:uniqueId val="{00000001-961B-4EBF-918F-695855A564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0.15</c:v>
                </c:pt>
                <c:pt idx="1">
                  <c:v>0.15</c:v>
                </c:pt>
                <c:pt idx="2">
                  <c:v>0.15</c:v>
                </c:pt>
                <c:pt idx="3">
                  <c:v>0.15</c:v>
                </c:pt>
                <c:pt idx="4">
                  <c:v>0.15</c:v>
                </c:pt>
              </c:numCache>
            </c:numRef>
          </c:val>
          <c:extLst>
            <c:ext xmlns:c16="http://schemas.microsoft.com/office/drawing/2014/chart" uri="{C3380CC4-5D6E-409C-BE32-E72D297353CC}">
              <c16:uniqueId val="{00000000-E009-4C36-BADB-655007D7AA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13.58</c:v>
                </c:pt>
                <c:pt idx="3">
                  <c:v>14.13</c:v>
                </c:pt>
                <c:pt idx="4">
                  <c:v>16.77</c:v>
                </c:pt>
              </c:numCache>
            </c:numRef>
          </c:val>
          <c:smooth val="0"/>
          <c:extLst>
            <c:ext xmlns:c16="http://schemas.microsoft.com/office/drawing/2014/chart" uri="{C3380CC4-5D6E-409C-BE32-E72D297353CC}">
              <c16:uniqueId val="{00000001-E009-4C36-BADB-655007D7AA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6A-4952-881A-E618EC67EB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16.399999999999999</c:v>
                </c:pt>
                <c:pt idx="3">
                  <c:v>25.66</c:v>
                </c:pt>
                <c:pt idx="4">
                  <c:v>21.69</c:v>
                </c:pt>
              </c:numCache>
            </c:numRef>
          </c:val>
          <c:smooth val="0"/>
          <c:extLst>
            <c:ext xmlns:c16="http://schemas.microsoft.com/office/drawing/2014/chart" uri="{C3380CC4-5D6E-409C-BE32-E72D297353CC}">
              <c16:uniqueId val="{00000001-976A-4952-881A-E618EC67EB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136.34</c:v>
                </c:pt>
                <c:pt idx="1">
                  <c:v>164.15</c:v>
                </c:pt>
                <c:pt idx="2">
                  <c:v>153.37</c:v>
                </c:pt>
                <c:pt idx="3">
                  <c:v>332.59</c:v>
                </c:pt>
                <c:pt idx="4">
                  <c:v>348.4</c:v>
                </c:pt>
              </c:numCache>
            </c:numRef>
          </c:val>
          <c:extLst>
            <c:ext xmlns:c16="http://schemas.microsoft.com/office/drawing/2014/chart" uri="{C3380CC4-5D6E-409C-BE32-E72D297353CC}">
              <c16:uniqueId val="{00000000-390C-4FCB-8E3F-927E736CB80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293.23</c:v>
                </c:pt>
                <c:pt idx="3">
                  <c:v>300.14</c:v>
                </c:pt>
                <c:pt idx="4">
                  <c:v>301.04000000000002</c:v>
                </c:pt>
              </c:numCache>
            </c:numRef>
          </c:val>
          <c:smooth val="0"/>
          <c:extLst>
            <c:ext xmlns:c16="http://schemas.microsoft.com/office/drawing/2014/chart" uri="{C3380CC4-5D6E-409C-BE32-E72D297353CC}">
              <c16:uniqueId val="{00000001-390C-4FCB-8E3F-927E736CB80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44.81</c:v>
                </c:pt>
                <c:pt idx="1">
                  <c:v>60.16</c:v>
                </c:pt>
                <c:pt idx="2">
                  <c:v>187.91</c:v>
                </c:pt>
                <c:pt idx="3">
                  <c:v>170.56</c:v>
                </c:pt>
                <c:pt idx="4">
                  <c:v>181</c:v>
                </c:pt>
              </c:numCache>
            </c:numRef>
          </c:val>
          <c:extLst>
            <c:ext xmlns:c16="http://schemas.microsoft.com/office/drawing/2014/chart" uri="{C3380CC4-5D6E-409C-BE32-E72D297353CC}">
              <c16:uniqueId val="{00000000-DD3E-4C6D-8969-5807AD8C7E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542.29999999999995</c:v>
                </c:pt>
                <c:pt idx="3">
                  <c:v>566.65</c:v>
                </c:pt>
                <c:pt idx="4">
                  <c:v>551.62</c:v>
                </c:pt>
              </c:numCache>
            </c:numRef>
          </c:val>
          <c:smooth val="0"/>
          <c:extLst>
            <c:ext xmlns:c16="http://schemas.microsoft.com/office/drawing/2014/chart" uri="{C3380CC4-5D6E-409C-BE32-E72D297353CC}">
              <c16:uniqueId val="{00000001-DD3E-4C6D-8969-5807AD8C7E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86.35</c:v>
                </c:pt>
                <c:pt idx="1">
                  <c:v>77.88</c:v>
                </c:pt>
                <c:pt idx="2">
                  <c:v>69.28</c:v>
                </c:pt>
                <c:pt idx="3">
                  <c:v>74.22</c:v>
                </c:pt>
                <c:pt idx="4">
                  <c:v>81.31</c:v>
                </c:pt>
              </c:numCache>
            </c:numRef>
          </c:val>
          <c:extLst>
            <c:ext xmlns:c16="http://schemas.microsoft.com/office/drawing/2014/chart" uri="{C3380CC4-5D6E-409C-BE32-E72D297353CC}">
              <c16:uniqueId val="{00000000-A219-43EF-B901-40C6F0B6DC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87.51</c:v>
                </c:pt>
                <c:pt idx="3">
                  <c:v>84.77</c:v>
                </c:pt>
                <c:pt idx="4">
                  <c:v>87.11</c:v>
                </c:pt>
              </c:numCache>
            </c:numRef>
          </c:val>
          <c:smooth val="0"/>
          <c:extLst>
            <c:ext xmlns:c16="http://schemas.microsoft.com/office/drawing/2014/chart" uri="{C3380CC4-5D6E-409C-BE32-E72D297353CC}">
              <c16:uniqueId val="{00000001-A219-43EF-B901-40C6F0B6DC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211.52</c:v>
                </c:pt>
                <c:pt idx="1">
                  <c:v>236.77</c:v>
                </c:pt>
                <c:pt idx="2">
                  <c:v>265.25</c:v>
                </c:pt>
                <c:pt idx="3">
                  <c:v>279.05</c:v>
                </c:pt>
                <c:pt idx="4">
                  <c:v>283.92</c:v>
                </c:pt>
              </c:numCache>
            </c:numRef>
          </c:val>
          <c:extLst>
            <c:ext xmlns:c16="http://schemas.microsoft.com/office/drawing/2014/chart" uri="{C3380CC4-5D6E-409C-BE32-E72D297353CC}">
              <c16:uniqueId val="{00000000-4A3B-4CE5-8392-F1656EE1CD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218.42</c:v>
                </c:pt>
                <c:pt idx="3">
                  <c:v>227.27</c:v>
                </c:pt>
                <c:pt idx="4">
                  <c:v>223.98</c:v>
                </c:pt>
              </c:numCache>
            </c:numRef>
          </c:val>
          <c:smooth val="0"/>
          <c:extLst>
            <c:ext xmlns:c16="http://schemas.microsoft.com/office/drawing/2014/chart" uri="{C3380CC4-5D6E-409C-BE32-E72D297353CC}">
              <c16:uniqueId val="{00000001-4A3B-4CE5-8392-F1656EE1CD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伊方町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9116</v>
      </c>
      <c r="AM8" s="61"/>
      <c r="AN8" s="61"/>
      <c r="AO8" s="61"/>
      <c r="AP8" s="61"/>
      <c r="AQ8" s="61"/>
      <c r="AR8" s="61"/>
      <c r="AS8" s="61"/>
      <c r="AT8" s="52">
        <f>データ!$S$6</f>
        <v>93.98</v>
      </c>
      <c r="AU8" s="53"/>
      <c r="AV8" s="53"/>
      <c r="AW8" s="53"/>
      <c r="AX8" s="53"/>
      <c r="AY8" s="53"/>
      <c r="AZ8" s="53"/>
      <c r="BA8" s="53"/>
      <c r="BB8" s="54">
        <f>データ!$T$6</f>
        <v>97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77.58</v>
      </c>
      <c r="J10" s="53"/>
      <c r="K10" s="53"/>
      <c r="L10" s="53"/>
      <c r="M10" s="53"/>
      <c r="N10" s="53"/>
      <c r="O10" s="64"/>
      <c r="P10" s="54">
        <f>データ!$P$6</f>
        <v>98.11</v>
      </c>
      <c r="Q10" s="54"/>
      <c r="R10" s="54"/>
      <c r="S10" s="54"/>
      <c r="T10" s="54"/>
      <c r="U10" s="54"/>
      <c r="V10" s="54"/>
      <c r="W10" s="61">
        <f>データ!$Q$6</f>
        <v>4070</v>
      </c>
      <c r="X10" s="61"/>
      <c r="Y10" s="61"/>
      <c r="Z10" s="61"/>
      <c r="AA10" s="61"/>
      <c r="AB10" s="61"/>
      <c r="AC10" s="61"/>
      <c r="AD10" s="2"/>
      <c r="AE10" s="2"/>
      <c r="AF10" s="2"/>
      <c r="AG10" s="2"/>
      <c r="AH10" s="4"/>
      <c r="AI10" s="4"/>
      <c r="AJ10" s="4"/>
      <c r="AK10" s="4"/>
      <c r="AL10" s="61">
        <f>データ!$U$6</f>
        <v>8857</v>
      </c>
      <c r="AM10" s="61"/>
      <c r="AN10" s="61"/>
      <c r="AO10" s="61"/>
      <c r="AP10" s="61"/>
      <c r="AQ10" s="61"/>
      <c r="AR10" s="61"/>
      <c r="AS10" s="61"/>
      <c r="AT10" s="52">
        <f>データ!$V$6</f>
        <v>24.11</v>
      </c>
      <c r="AU10" s="53"/>
      <c r="AV10" s="53"/>
      <c r="AW10" s="53"/>
      <c r="AX10" s="53"/>
      <c r="AY10" s="53"/>
      <c r="AZ10" s="53"/>
      <c r="BA10" s="53"/>
      <c r="BB10" s="54">
        <f>データ!$W$6</f>
        <v>367.36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yeTF29v5gI4p54IPGIQPkv1DYqIEkp8Bm5ROT8sdv9usu/zaSujaIw5xc69rSM61+tDnHBs5ICnB/wD9/Q1cQ==" saltValue="mOkcG4klGX5afJihEn0F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384429</v>
      </c>
      <c r="D6" s="34">
        <f t="shared" si="3"/>
        <v>46</v>
      </c>
      <c r="E6" s="34">
        <f t="shared" si="3"/>
        <v>1</v>
      </c>
      <c r="F6" s="34">
        <f t="shared" si="3"/>
        <v>0</v>
      </c>
      <c r="G6" s="34">
        <f t="shared" si="3"/>
        <v>1</v>
      </c>
      <c r="H6" s="34" t="str">
        <f t="shared" si="3"/>
        <v>愛媛県　伊方町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77.58</v>
      </c>
      <c r="P6" s="35">
        <f t="shared" si="3"/>
        <v>98.11</v>
      </c>
      <c r="Q6" s="35">
        <f t="shared" si="3"/>
        <v>4070</v>
      </c>
      <c r="R6" s="35">
        <f t="shared" si="3"/>
        <v>9116</v>
      </c>
      <c r="S6" s="35">
        <f t="shared" si="3"/>
        <v>93.98</v>
      </c>
      <c r="T6" s="35">
        <f t="shared" si="3"/>
        <v>97</v>
      </c>
      <c r="U6" s="35">
        <f t="shared" si="3"/>
        <v>8857</v>
      </c>
      <c r="V6" s="35">
        <f t="shared" si="3"/>
        <v>24.11</v>
      </c>
      <c r="W6" s="35">
        <f t="shared" si="3"/>
        <v>367.36</v>
      </c>
      <c r="X6" s="36">
        <f>IF(X7="",NA(),X7)</f>
        <v>109.22</v>
      </c>
      <c r="Y6" s="36">
        <f t="shared" ref="Y6:AG6" si="4">IF(Y7="",NA(),Y7)</f>
        <v>104.16</v>
      </c>
      <c r="Z6" s="36">
        <f t="shared" si="4"/>
        <v>100.82</v>
      </c>
      <c r="AA6" s="36">
        <f t="shared" si="4"/>
        <v>102.08</v>
      </c>
      <c r="AB6" s="36">
        <f t="shared" si="4"/>
        <v>104.41</v>
      </c>
      <c r="AC6" s="36">
        <f t="shared" si="4"/>
        <v>106.62</v>
      </c>
      <c r="AD6" s="36">
        <f t="shared" si="4"/>
        <v>107.95</v>
      </c>
      <c r="AE6" s="36">
        <f t="shared" si="4"/>
        <v>104.47</v>
      </c>
      <c r="AF6" s="36">
        <f t="shared" si="4"/>
        <v>103.81</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16.399999999999999</v>
      </c>
      <c r="AQ6" s="36">
        <f t="shared" si="5"/>
        <v>25.66</v>
      </c>
      <c r="AR6" s="36">
        <f t="shared" si="5"/>
        <v>21.69</v>
      </c>
      <c r="AS6" s="35" t="str">
        <f>IF(AS7="","",IF(AS7="-","【-】","【"&amp;SUBSTITUTE(TEXT(AS7,"#,##0.00"),"-","△")&amp;"】"))</f>
        <v>【1.08】</v>
      </c>
      <c r="AT6" s="36">
        <f>IF(AT7="",NA(),AT7)</f>
        <v>136.34</v>
      </c>
      <c r="AU6" s="36">
        <f t="shared" ref="AU6:BC6" si="6">IF(AU7="",NA(),AU7)</f>
        <v>164.15</v>
      </c>
      <c r="AV6" s="36">
        <f t="shared" si="6"/>
        <v>153.37</v>
      </c>
      <c r="AW6" s="36">
        <f t="shared" si="6"/>
        <v>332.59</v>
      </c>
      <c r="AX6" s="36">
        <f t="shared" si="6"/>
        <v>348.4</v>
      </c>
      <c r="AY6" s="36">
        <f t="shared" si="6"/>
        <v>416.14</v>
      </c>
      <c r="AZ6" s="36">
        <f t="shared" si="6"/>
        <v>371.89</v>
      </c>
      <c r="BA6" s="36">
        <f t="shared" si="6"/>
        <v>293.23</v>
      </c>
      <c r="BB6" s="36">
        <f t="shared" si="6"/>
        <v>300.14</v>
      </c>
      <c r="BC6" s="36">
        <f t="shared" si="6"/>
        <v>301.04000000000002</v>
      </c>
      <c r="BD6" s="35" t="str">
        <f>IF(BD7="","",IF(BD7="-","【-】","【"&amp;SUBSTITUTE(TEXT(BD7,"#,##0.00"),"-","△")&amp;"】"))</f>
        <v>【264.97】</v>
      </c>
      <c r="BE6" s="36">
        <f>IF(BE7="",NA(),BE7)</f>
        <v>44.81</v>
      </c>
      <c r="BF6" s="36">
        <f t="shared" ref="BF6:BN6" si="7">IF(BF7="",NA(),BF7)</f>
        <v>60.16</v>
      </c>
      <c r="BG6" s="36">
        <f t="shared" si="7"/>
        <v>187.91</v>
      </c>
      <c r="BH6" s="36">
        <f t="shared" si="7"/>
        <v>170.56</v>
      </c>
      <c r="BI6" s="36">
        <f t="shared" si="7"/>
        <v>181</v>
      </c>
      <c r="BJ6" s="36">
        <f t="shared" si="7"/>
        <v>487.22</v>
      </c>
      <c r="BK6" s="36">
        <f t="shared" si="7"/>
        <v>483.11</v>
      </c>
      <c r="BL6" s="36">
        <f t="shared" si="7"/>
        <v>542.29999999999995</v>
      </c>
      <c r="BM6" s="36">
        <f t="shared" si="7"/>
        <v>566.65</v>
      </c>
      <c r="BN6" s="36">
        <f t="shared" si="7"/>
        <v>551.62</v>
      </c>
      <c r="BO6" s="35" t="str">
        <f>IF(BO7="","",IF(BO7="-","【-】","【"&amp;SUBSTITUTE(TEXT(BO7,"#,##0.00"),"-","△")&amp;"】"))</f>
        <v>【266.61】</v>
      </c>
      <c r="BP6" s="36">
        <f>IF(BP7="",NA(),BP7)</f>
        <v>86.35</v>
      </c>
      <c r="BQ6" s="36">
        <f t="shared" ref="BQ6:BY6" si="8">IF(BQ7="",NA(),BQ7)</f>
        <v>77.88</v>
      </c>
      <c r="BR6" s="36">
        <f t="shared" si="8"/>
        <v>69.28</v>
      </c>
      <c r="BS6" s="36">
        <f t="shared" si="8"/>
        <v>74.22</v>
      </c>
      <c r="BT6" s="36">
        <f t="shared" si="8"/>
        <v>81.31</v>
      </c>
      <c r="BU6" s="36">
        <f t="shared" si="8"/>
        <v>92.76</v>
      </c>
      <c r="BV6" s="36">
        <f t="shared" si="8"/>
        <v>93.28</v>
      </c>
      <c r="BW6" s="36">
        <f t="shared" si="8"/>
        <v>87.51</v>
      </c>
      <c r="BX6" s="36">
        <f t="shared" si="8"/>
        <v>84.77</v>
      </c>
      <c r="BY6" s="36">
        <f t="shared" si="8"/>
        <v>87.11</v>
      </c>
      <c r="BZ6" s="35" t="str">
        <f>IF(BZ7="","",IF(BZ7="-","【-】","【"&amp;SUBSTITUTE(TEXT(BZ7,"#,##0.00"),"-","△")&amp;"】"))</f>
        <v>【103.24】</v>
      </c>
      <c r="CA6" s="36">
        <f>IF(CA7="",NA(),CA7)</f>
        <v>211.52</v>
      </c>
      <c r="CB6" s="36">
        <f t="shared" ref="CB6:CJ6" si="9">IF(CB7="",NA(),CB7)</f>
        <v>236.77</v>
      </c>
      <c r="CC6" s="36">
        <f t="shared" si="9"/>
        <v>265.25</v>
      </c>
      <c r="CD6" s="36">
        <f t="shared" si="9"/>
        <v>279.05</v>
      </c>
      <c r="CE6" s="36">
        <f t="shared" si="9"/>
        <v>283.92</v>
      </c>
      <c r="CF6" s="36">
        <f t="shared" si="9"/>
        <v>208.67</v>
      </c>
      <c r="CG6" s="36">
        <f t="shared" si="9"/>
        <v>208.29</v>
      </c>
      <c r="CH6" s="36">
        <f t="shared" si="9"/>
        <v>218.42</v>
      </c>
      <c r="CI6" s="36">
        <f t="shared" si="9"/>
        <v>227.27</v>
      </c>
      <c r="CJ6" s="36">
        <f t="shared" si="9"/>
        <v>223.98</v>
      </c>
      <c r="CK6" s="35" t="str">
        <f>IF(CK7="","",IF(CK7="-","【-】","【"&amp;SUBSTITUTE(TEXT(CK7,"#,##0.00"),"-","△")&amp;"】"))</f>
        <v>【168.38】</v>
      </c>
      <c r="CL6" s="36">
        <f>IF(CL7="",NA(),CL7)</f>
        <v>40.96</v>
      </c>
      <c r="CM6" s="36">
        <f t="shared" ref="CM6:CU6" si="10">IF(CM7="",NA(),CM7)</f>
        <v>39.9</v>
      </c>
      <c r="CN6" s="36">
        <f t="shared" si="10"/>
        <v>39.979999999999997</v>
      </c>
      <c r="CO6" s="36">
        <f t="shared" si="10"/>
        <v>41.37</v>
      </c>
      <c r="CP6" s="36">
        <f t="shared" si="10"/>
        <v>39.74</v>
      </c>
      <c r="CQ6" s="36">
        <f t="shared" si="10"/>
        <v>49.08</v>
      </c>
      <c r="CR6" s="36">
        <f t="shared" si="10"/>
        <v>49.32</v>
      </c>
      <c r="CS6" s="36">
        <f t="shared" si="10"/>
        <v>50.24</v>
      </c>
      <c r="CT6" s="36">
        <f t="shared" si="10"/>
        <v>50.29</v>
      </c>
      <c r="CU6" s="36">
        <f t="shared" si="10"/>
        <v>49.64</v>
      </c>
      <c r="CV6" s="35" t="str">
        <f>IF(CV7="","",IF(CV7="-","【-】","【"&amp;SUBSTITUTE(TEXT(CV7,"#,##0.00"),"-","△")&amp;"】"))</f>
        <v>【60.00】</v>
      </c>
      <c r="CW6" s="36">
        <f>IF(CW7="",NA(),CW7)</f>
        <v>88.62</v>
      </c>
      <c r="CX6" s="36">
        <f t="shared" ref="CX6:DF6" si="11">IF(CX7="",NA(),CX7)</f>
        <v>87.56</v>
      </c>
      <c r="CY6" s="36">
        <f t="shared" si="11"/>
        <v>86.34</v>
      </c>
      <c r="CZ6" s="36">
        <f t="shared" si="11"/>
        <v>86.79</v>
      </c>
      <c r="DA6" s="36">
        <f t="shared" si="11"/>
        <v>85.82</v>
      </c>
      <c r="DB6" s="36">
        <f t="shared" si="11"/>
        <v>79.3</v>
      </c>
      <c r="DC6" s="36">
        <f t="shared" si="11"/>
        <v>79.34</v>
      </c>
      <c r="DD6" s="36">
        <f t="shared" si="11"/>
        <v>78.650000000000006</v>
      </c>
      <c r="DE6" s="36">
        <f t="shared" si="11"/>
        <v>77.73</v>
      </c>
      <c r="DF6" s="36">
        <f t="shared" si="11"/>
        <v>78.09</v>
      </c>
      <c r="DG6" s="35" t="str">
        <f>IF(DG7="","",IF(DG7="-","【-】","【"&amp;SUBSTITUTE(TEXT(DG7,"#,##0.00"),"-","△")&amp;"】"))</f>
        <v>【89.80】</v>
      </c>
      <c r="DH6" s="36">
        <f>IF(DH7="",NA(),DH7)</f>
        <v>70.83</v>
      </c>
      <c r="DI6" s="36">
        <f t="shared" ref="DI6:DQ6" si="12">IF(DI7="",NA(),DI7)</f>
        <v>72.290000000000006</v>
      </c>
      <c r="DJ6" s="36">
        <f t="shared" si="12"/>
        <v>62.49</v>
      </c>
      <c r="DK6" s="36">
        <f t="shared" si="12"/>
        <v>64.13</v>
      </c>
      <c r="DL6" s="36">
        <f t="shared" si="12"/>
        <v>65.11</v>
      </c>
      <c r="DM6" s="36">
        <f t="shared" si="12"/>
        <v>47.44</v>
      </c>
      <c r="DN6" s="36">
        <f t="shared" si="12"/>
        <v>48.3</v>
      </c>
      <c r="DO6" s="36">
        <f t="shared" si="12"/>
        <v>45.14</v>
      </c>
      <c r="DP6" s="36">
        <f t="shared" si="12"/>
        <v>45.85</v>
      </c>
      <c r="DQ6" s="36">
        <f t="shared" si="12"/>
        <v>47.31</v>
      </c>
      <c r="DR6" s="35" t="str">
        <f>IF(DR7="","",IF(DR7="-","【-】","【"&amp;SUBSTITUTE(TEXT(DR7,"#,##0.00"),"-","△")&amp;"】"))</f>
        <v>【49.59】</v>
      </c>
      <c r="DS6" s="36">
        <f>IF(DS7="",NA(),DS7)</f>
        <v>0.15</v>
      </c>
      <c r="DT6" s="36">
        <f t="shared" ref="DT6:EB6" si="13">IF(DT7="",NA(),DT7)</f>
        <v>0.15</v>
      </c>
      <c r="DU6" s="36">
        <f t="shared" si="13"/>
        <v>0.15</v>
      </c>
      <c r="DV6" s="36">
        <f t="shared" si="13"/>
        <v>0.15</v>
      </c>
      <c r="DW6" s="36">
        <f t="shared" si="13"/>
        <v>0.15</v>
      </c>
      <c r="DX6" s="36">
        <f t="shared" si="13"/>
        <v>11.16</v>
      </c>
      <c r="DY6" s="36">
        <f t="shared" si="13"/>
        <v>12.43</v>
      </c>
      <c r="DZ6" s="36">
        <f t="shared" si="13"/>
        <v>13.58</v>
      </c>
      <c r="EA6" s="36">
        <f t="shared" si="13"/>
        <v>14.13</v>
      </c>
      <c r="EB6" s="36">
        <f t="shared" si="13"/>
        <v>16.77</v>
      </c>
      <c r="EC6" s="35" t="str">
        <f>IF(EC7="","",IF(EC7="-","【-】","【"&amp;SUBSTITUTE(TEXT(EC7,"#,##0.00"),"-","△")&amp;"】"))</f>
        <v>【19.44】</v>
      </c>
      <c r="ED6" s="35">
        <f>IF(ED7="",NA(),ED7)</f>
        <v>0</v>
      </c>
      <c r="EE6" s="35">
        <f t="shared" ref="EE6:EM6" si="14">IF(EE7="",NA(),EE7)</f>
        <v>0</v>
      </c>
      <c r="EF6" s="35">
        <f t="shared" si="14"/>
        <v>0</v>
      </c>
      <c r="EG6" s="35">
        <f t="shared" si="14"/>
        <v>0</v>
      </c>
      <c r="EH6" s="35">
        <f t="shared" si="14"/>
        <v>0</v>
      </c>
      <c r="EI6" s="36">
        <f t="shared" si="14"/>
        <v>0.65</v>
      </c>
      <c r="EJ6" s="36">
        <f t="shared" si="14"/>
        <v>0.46</v>
      </c>
      <c r="EK6" s="36">
        <f t="shared" si="14"/>
        <v>0.44</v>
      </c>
      <c r="EL6" s="36">
        <f t="shared" si="14"/>
        <v>0.52</v>
      </c>
      <c r="EM6" s="36">
        <f t="shared" si="14"/>
        <v>0.47</v>
      </c>
      <c r="EN6" s="35" t="str">
        <f>IF(EN7="","",IF(EN7="-","【-】","【"&amp;SUBSTITUTE(TEXT(EN7,"#,##0.00"),"-","△")&amp;"】"))</f>
        <v>【0.68】</v>
      </c>
    </row>
    <row r="7" spans="1:144" s="37" customFormat="1" x14ac:dyDescent="0.15">
      <c r="A7" s="29"/>
      <c r="B7" s="38">
        <v>2019</v>
      </c>
      <c r="C7" s="38">
        <v>384429</v>
      </c>
      <c r="D7" s="38">
        <v>46</v>
      </c>
      <c r="E7" s="38">
        <v>1</v>
      </c>
      <c r="F7" s="38">
        <v>0</v>
      </c>
      <c r="G7" s="38">
        <v>1</v>
      </c>
      <c r="H7" s="38" t="s">
        <v>93</v>
      </c>
      <c r="I7" s="38" t="s">
        <v>94</v>
      </c>
      <c r="J7" s="38" t="s">
        <v>95</v>
      </c>
      <c r="K7" s="38" t="s">
        <v>96</v>
      </c>
      <c r="L7" s="38" t="s">
        <v>97</v>
      </c>
      <c r="M7" s="38" t="s">
        <v>98</v>
      </c>
      <c r="N7" s="39" t="s">
        <v>99</v>
      </c>
      <c r="O7" s="39">
        <v>77.58</v>
      </c>
      <c r="P7" s="39">
        <v>98.11</v>
      </c>
      <c r="Q7" s="39">
        <v>4070</v>
      </c>
      <c r="R7" s="39">
        <v>9116</v>
      </c>
      <c r="S7" s="39">
        <v>93.98</v>
      </c>
      <c r="T7" s="39">
        <v>97</v>
      </c>
      <c r="U7" s="39">
        <v>8857</v>
      </c>
      <c r="V7" s="39">
        <v>24.11</v>
      </c>
      <c r="W7" s="39">
        <v>367.36</v>
      </c>
      <c r="X7" s="39">
        <v>109.22</v>
      </c>
      <c r="Y7" s="39">
        <v>104.16</v>
      </c>
      <c r="Z7" s="39">
        <v>100.82</v>
      </c>
      <c r="AA7" s="39">
        <v>102.08</v>
      </c>
      <c r="AB7" s="39">
        <v>104.41</v>
      </c>
      <c r="AC7" s="39">
        <v>106.62</v>
      </c>
      <c r="AD7" s="39">
        <v>107.95</v>
      </c>
      <c r="AE7" s="39">
        <v>104.47</v>
      </c>
      <c r="AF7" s="39">
        <v>103.81</v>
      </c>
      <c r="AG7" s="39">
        <v>104.35</v>
      </c>
      <c r="AH7" s="39">
        <v>112.01</v>
      </c>
      <c r="AI7" s="39">
        <v>0</v>
      </c>
      <c r="AJ7" s="39">
        <v>0</v>
      </c>
      <c r="AK7" s="39">
        <v>0</v>
      </c>
      <c r="AL7" s="39">
        <v>0</v>
      </c>
      <c r="AM7" s="39">
        <v>0</v>
      </c>
      <c r="AN7" s="39">
        <v>12.59</v>
      </c>
      <c r="AO7" s="39">
        <v>12.44</v>
      </c>
      <c r="AP7" s="39">
        <v>16.399999999999999</v>
      </c>
      <c r="AQ7" s="39">
        <v>25.66</v>
      </c>
      <c r="AR7" s="39">
        <v>21.69</v>
      </c>
      <c r="AS7" s="39">
        <v>1.08</v>
      </c>
      <c r="AT7" s="39">
        <v>136.34</v>
      </c>
      <c r="AU7" s="39">
        <v>164.15</v>
      </c>
      <c r="AV7" s="39">
        <v>153.37</v>
      </c>
      <c r="AW7" s="39">
        <v>332.59</v>
      </c>
      <c r="AX7" s="39">
        <v>348.4</v>
      </c>
      <c r="AY7" s="39">
        <v>416.14</v>
      </c>
      <c r="AZ7" s="39">
        <v>371.89</v>
      </c>
      <c r="BA7" s="39">
        <v>293.23</v>
      </c>
      <c r="BB7" s="39">
        <v>300.14</v>
      </c>
      <c r="BC7" s="39">
        <v>301.04000000000002</v>
      </c>
      <c r="BD7" s="39">
        <v>264.97000000000003</v>
      </c>
      <c r="BE7" s="39">
        <v>44.81</v>
      </c>
      <c r="BF7" s="39">
        <v>60.16</v>
      </c>
      <c r="BG7" s="39">
        <v>187.91</v>
      </c>
      <c r="BH7" s="39">
        <v>170.56</v>
      </c>
      <c r="BI7" s="39">
        <v>181</v>
      </c>
      <c r="BJ7" s="39">
        <v>487.22</v>
      </c>
      <c r="BK7" s="39">
        <v>483.11</v>
      </c>
      <c r="BL7" s="39">
        <v>542.29999999999995</v>
      </c>
      <c r="BM7" s="39">
        <v>566.65</v>
      </c>
      <c r="BN7" s="39">
        <v>551.62</v>
      </c>
      <c r="BO7" s="39">
        <v>266.61</v>
      </c>
      <c r="BP7" s="39">
        <v>86.35</v>
      </c>
      <c r="BQ7" s="39">
        <v>77.88</v>
      </c>
      <c r="BR7" s="39">
        <v>69.28</v>
      </c>
      <c r="BS7" s="39">
        <v>74.22</v>
      </c>
      <c r="BT7" s="39">
        <v>81.31</v>
      </c>
      <c r="BU7" s="39">
        <v>92.76</v>
      </c>
      <c r="BV7" s="39">
        <v>93.28</v>
      </c>
      <c r="BW7" s="39">
        <v>87.51</v>
      </c>
      <c r="BX7" s="39">
        <v>84.77</v>
      </c>
      <c r="BY7" s="39">
        <v>87.11</v>
      </c>
      <c r="BZ7" s="39">
        <v>103.24</v>
      </c>
      <c r="CA7" s="39">
        <v>211.52</v>
      </c>
      <c r="CB7" s="39">
        <v>236.77</v>
      </c>
      <c r="CC7" s="39">
        <v>265.25</v>
      </c>
      <c r="CD7" s="39">
        <v>279.05</v>
      </c>
      <c r="CE7" s="39">
        <v>283.92</v>
      </c>
      <c r="CF7" s="39">
        <v>208.67</v>
      </c>
      <c r="CG7" s="39">
        <v>208.29</v>
      </c>
      <c r="CH7" s="39">
        <v>218.42</v>
      </c>
      <c r="CI7" s="39">
        <v>227.27</v>
      </c>
      <c r="CJ7" s="39">
        <v>223.98</v>
      </c>
      <c r="CK7" s="39">
        <v>168.38</v>
      </c>
      <c r="CL7" s="39">
        <v>40.96</v>
      </c>
      <c r="CM7" s="39">
        <v>39.9</v>
      </c>
      <c r="CN7" s="39">
        <v>39.979999999999997</v>
      </c>
      <c r="CO7" s="39">
        <v>41.37</v>
      </c>
      <c r="CP7" s="39">
        <v>39.74</v>
      </c>
      <c r="CQ7" s="39">
        <v>49.08</v>
      </c>
      <c r="CR7" s="39">
        <v>49.32</v>
      </c>
      <c r="CS7" s="39">
        <v>50.24</v>
      </c>
      <c r="CT7" s="39">
        <v>50.29</v>
      </c>
      <c r="CU7" s="39">
        <v>49.64</v>
      </c>
      <c r="CV7" s="39">
        <v>60</v>
      </c>
      <c r="CW7" s="39">
        <v>88.62</v>
      </c>
      <c r="CX7" s="39">
        <v>87.56</v>
      </c>
      <c r="CY7" s="39">
        <v>86.34</v>
      </c>
      <c r="CZ7" s="39">
        <v>86.79</v>
      </c>
      <c r="DA7" s="39">
        <v>85.82</v>
      </c>
      <c r="DB7" s="39">
        <v>79.3</v>
      </c>
      <c r="DC7" s="39">
        <v>79.34</v>
      </c>
      <c r="DD7" s="39">
        <v>78.650000000000006</v>
      </c>
      <c r="DE7" s="39">
        <v>77.73</v>
      </c>
      <c r="DF7" s="39">
        <v>78.09</v>
      </c>
      <c r="DG7" s="39">
        <v>89.8</v>
      </c>
      <c r="DH7" s="39">
        <v>70.83</v>
      </c>
      <c r="DI7" s="39">
        <v>72.290000000000006</v>
      </c>
      <c r="DJ7" s="39">
        <v>62.49</v>
      </c>
      <c r="DK7" s="39">
        <v>64.13</v>
      </c>
      <c r="DL7" s="39">
        <v>65.11</v>
      </c>
      <c r="DM7" s="39">
        <v>47.44</v>
      </c>
      <c r="DN7" s="39">
        <v>48.3</v>
      </c>
      <c r="DO7" s="39">
        <v>45.14</v>
      </c>
      <c r="DP7" s="39">
        <v>45.85</v>
      </c>
      <c r="DQ7" s="39">
        <v>47.31</v>
      </c>
      <c r="DR7" s="39">
        <v>49.59</v>
      </c>
      <c r="DS7" s="39">
        <v>0.15</v>
      </c>
      <c r="DT7" s="39">
        <v>0.15</v>
      </c>
      <c r="DU7" s="39">
        <v>0.15</v>
      </c>
      <c r="DV7" s="39">
        <v>0.15</v>
      </c>
      <c r="DW7" s="39">
        <v>0.15</v>
      </c>
      <c r="DX7" s="39">
        <v>11.16</v>
      </c>
      <c r="DY7" s="39">
        <v>12.43</v>
      </c>
      <c r="DZ7" s="39">
        <v>13.58</v>
      </c>
      <c r="EA7" s="39">
        <v>14.13</v>
      </c>
      <c r="EB7" s="39">
        <v>16.77</v>
      </c>
      <c r="EC7" s="39">
        <v>19.440000000000001</v>
      </c>
      <c r="ED7" s="39">
        <v>0</v>
      </c>
      <c r="EE7" s="39">
        <v>0</v>
      </c>
      <c r="EF7" s="39">
        <v>0</v>
      </c>
      <c r="EG7" s="39">
        <v>0</v>
      </c>
      <c r="EH7" s="39">
        <v>0</v>
      </c>
      <c r="EI7" s="39">
        <v>0.65</v>
      </c>
      <c r="EJ7" s="39">
        <v>0.46</v>
      </c>
      <c r="EK7" s="39">
        <v>0.44</v>
      </c>
      <c r="EL7" s="39">
        <v>0.52</v>
      </c>
      <c r="EM7" s="39">
        <v>0.47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木屋村 雅也</cp:lastModifiedBy>
  <cp:lastPrinted>2021-02-04T04:39:32Z</cp:lastPrinted>
  <dcterms:created xsi:type="dcterms:W3CDTF">2020-12-04T02:14:29Z</dcterms:created>
  <dcterms:modified xsi:type="dcterms:W3CDTF">2021-02-04T04:39:37Z</dcterms:modified>
  <cp:category/>
</cp:coreProperties>
</file>