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2 （影浦）\団体別ファイル\【〆切2８（月）】公営企業に係る経営比較分析表（令和元年度決算）の分析等について（依頼）\17 伊方町〇\"/>
    </mc:Choice>
  </mc:AlternateContent>
  <workbookProtection workbookAlgorithmName="SHA-512" workbookHashValue="EMU2L6U9feQ1hJBwTMusi2HqLaJnN9k2mYQSuXHuzS3Oh+KLUdP+oYQGFzACbrsTDaNPjo9RYJJqAsPA2T+mQQ==" workbookSaltValue="SAaoUhWV+ad53Tm8juTt8A==" workbookSpinCount="100000" lockStructure="1"/>
  <bookViews>
    <workbookView xWindow="0" yWindow="0" windowWidth="15360" windowHeight="7635"/>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I86" i="4"/>
  <c r="H86" i="4"/>
  <c r="E86" i="4"/>
  <c r="AT10" i="4"/>
  <c r="AL10" i="4"/>
  <c r="AD10" i="4"/>
  <c r="P10" i="4"/>
  <c r="I10" i="4"/>
  <c r="B10" i="4"/>
  <c r="AT8" i="4"/>
  <c r="AL8" i="4"/>
  <c r="AD8" i="4"/>
  <c r="P8" i="4"/>
</calcChain>
</file>

<file path=xl/sharedStrings.xml><?xml version="1.0" encoding="utf-8"?>
<sst xmlns="http://schemas.openxmlformats.org/spreadsheetml/2006/main" count="247" uniqueCount="119">
  <si>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</si>
  <si>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</si>
  <si>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</si>
  <si>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</si>
  <si>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</si>
  <si>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</si>
  <si>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</si>
  <si>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</si>
  <si>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</si>
  <si>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</si>
  <si>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</si>
  <si>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</si>
  <si>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</si>
  <si>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</si>
  <si>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</si>
  <si>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</si>
  <si>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</si>
  <si>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</si>
  <si>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</si>
  <si>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</si>
  <si>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</si>
  <si>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</si>
  <si>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</si>
  <si>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</si>
  <si>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</si>
  <si>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</si>
  <si>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</si>
  <si>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</si>
  <si>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</si>
  <si>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</si>
  <si>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</si>
  <si>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</si>
  <si>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</si>
  <si>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</si>
  <si>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</si>
  <si>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</si>
  <si>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</si>
  <si>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</si>
  <si>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</si>
  <si>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</si>
  <si>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</si>
  <si>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</si>
  <si>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</si>
  <si>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</si>
  <si>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</si>
  <si>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</si>
  <si>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</si>
  <si>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</si>
  <si>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</si>
  <si>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</si>
  <si>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</si>
  <si>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</si>
  <si>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</si>
  <si>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</si>
  <si>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</si>
  <si>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</si>
  <si>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</si>
  <si>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</si>
  <si>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</si>
  <si>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</si>
  <si>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</si>
  <si>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</si>
  <si>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</si>
  <si>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</si>
  <si>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</si>
  <si>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</si>
  <si>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</si>
  <si>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</si>
  <si>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</si>
  <si>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</si>
  <si>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</si>
  <si>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</si>
  <si>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</si>
  <si>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</si>
  <si>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</si>
  <si>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</si>
  <si>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</si>
  <si>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</si>
  <si>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</si>
  <si>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</si>
  <si>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</si>
  <si>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</si>
  <si>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</si>
  <si>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</si>
  <si>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</si>
  <si>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</si>
  <si>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</si>
  <si>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</si>
  <si>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</si>
  <si>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</si>
  <si>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</si>
  <si>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</si>
  <si>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</si>
  <si>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</si>
  <si>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</si>
  <si>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</si>
  <si>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</si>
  <si>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伊方町</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</si>
  <si>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</si>
  <si>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</si>
  <si>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</si>
  <si>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</si>
  <si>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</si>
  <si>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</si>
  <si>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</si>
  <si>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</si>
  <si>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</si>
  <si>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</si>
  <si>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</si>
  <si>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</si>
  <si>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</si>
  <si>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</si>
  <si>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</si>
  <si>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</si>
  <si>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</si>
  <si>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</si>
  <si>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xml:space="preserve"> 収益的収支比率においては使用料収入のみでの経営が困難であるため一般会計からの繰入等により、施設の維持管理や起債償還金、利息等を賄っている状況である。
　平成16年度から事業を開始しているが、年々処理区域内人口が減少しており、令和元年度の設置基数が8基であることから、新たな企業債の借入は減少し企業債残高も減少していくものと考えられる
　汚水処理原価が類似団体より大きく上回っているのは整備事業を進めていく中で管理基数が増加していること及び経年劣化等による修繕費が高騰し維持管理費が年々上昇しているためである。</t>
    <rPh sb="113" eb="115">
      <t>レイワ</t>
    </rPh>
    <rPh sb="115" eb="116">
      <t>モト</t>
    </rPh>
    <phoneticPr fontId="4"/>
  </si>
  <si>
    <t xml:space="preserve"> 平成16年度より事業を開始し浄化槽本体以外の駆動部や消耗品等の軽微な修繕については、その都度行っているが、設置後10年以上経過した浄化槽も多くなり、高額な修繕（経年劣化による担体の消失などの浄化槽の部品の修繕・槽内の破損）が発生してきており、今年度の修繕費用は昨年度と比較して増加しているため適切な維持管理を努めていく。</t>
    <phoneticPr fontId="4"/>
  </si>
  <si>
    <t xml:space="preserve"> 使用料金収入のみで事業会計を賄うことができていないため、不足分を一般会計からの繰入で賄われている。
　しかし環境保全及び住民の快適で衛生的な生活環境を提供し続けるために今後も設備投資を進める必要がある。そのため、町管理の浄化槽の維持管理費用及び浄化槽の軽微な修繕費用が積み重なることが考えられる。
　維持管理のための事業収支は使用料によって賄われることが望ましいため、平成29年度に料金改定を検討を行ったため経費回収率の引上げになったが、依然として経営状況は厳しいため更なる料金の引き上げ及び計画的な機械設備の更新を順次行うことにより、健全な経営を目指していきたい。</t>
    <rPh sb="235" eb="236">
      <t>サラ</t>
    </rPh>
    <rPh sb="238" eb="240">
      <t>リョウキン</t>
    </rPh>
    <rPh sb="241" eb="242">
      <t>ヒ</t>
    </rPh>
    <rPh sb="243" eb="244">
      <t>ア</t>
    </rPh>
    <rPh sb="245" eb="246">
      <t>オヨ</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</si>
</sst>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4FA-4524-9CFE-78ADBFA8A8E1}"/>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74FA-4524-9CFE-78ADBFA8A8E1}"/>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F742-487E-B682-18771C7159D4}"/>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58.25</c:v>
                </c:pt>
                <c:pt idx="1">
                  <c:v>61.55</c:v>
                </c:pt>
                <c:pt idx="2">
                  <c:v>57.22</c:v>
                </c:pt>
                <c:pt idx="3">
                  <c:v>54.93</c:v>
                </c:pt>
                <c:pt idx="4">
                  <c:v>59.64</c:v>
                </c:pt>
              </c:numCache>
            </c:numRef>
          </c:val>
          <c:smooth val="0"/>
          <c:extLst>
            <c:ext xmlns:c16="http://schemas.microsoft.com/office/drawing/2014/chart" uri="{C3380CC4-5D6E-409C-BE32-E72D297353CC}">
              <c16:uniqueId val="{00000001-F742-487E-B682-18771C7159D4}"/>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100</c:v>
                </c:pt>
                <c:pt idx="1">
                  <c:v>98.22</c:v>
                </c:pt>
                <c:pt idx="2">
                  <c:v>96.06</c:v>
                </c:pt>
                <c:pt idx="3">
                  <c:v>96.48</c:v>
                </c:pt>
                <c:pt idx="4">
                  <c:v>96.42</c:v>
                </c:pt>
              </c:numCache>
            </c:numRef>
          </c:val>
          <c:extLst>
            <c:ext xmlns:c16="http://schemas.microsoft.com/office/drawing/2014/chart" uri="{C3380CC4-5D6E-409C-BE32-E72D297353CC}">
              <c16:uniqueId val="{00000000-52CB-42ED-8085-6DA4BD005145}"/>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68.150000000000006</c:v>
                </c:pt>
                <c:pt idx="1">
                  <c:v>67.489999999999995</c:v>
                </c:pt>
                <c:pt idx="2">
                  <c:v>67.290000000000006</c:v>
                </c:pt>
                <c:pt idx="3">
                  <c:v>65.569999999999993</c:v>
                </c:pt>
                <c:pt idx="4">
                  <c:v>90.63</c:v>
                </c:pt>
              </c:numCache>
            </c:numRef>
          </c:val>
          <c:smooth val="0"/>
          <c:extLst>
            <c:ext xmlns:c16="http://schemas.microsoft.com/office/drawing/2014/chart" uri="{C3380CC4-5D6E-409C-BE32-E72D297353CC}">
              <c16:uniqueId val="{00000001-52CB-42ED-8085-6DA4BD005145}"/>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79.11</c:v>
                </c:pt>
                <c:pt idx="1">
                  <c:v>73.260000000000005</c:v>
                </c:pt>
                <c:pt idx="2">
                  <c:v>102.19</c:v>
                </c:pt>
                <c:pt idx="3">
                  <c:v>100</c:v>
                </c:pt>
                <c:pt idx="4">
                  <c:v>100</c:v>
                </c:pt>
              </c:numCache>
            </c:numRef>
          </c:val>
          <c:extLst>
            <c:ext xmlns:c16="http://schemas.microsoft.com/office/drawing/2014/chart" uri="{C3380CC4-5D6E-409C-BE32-E72D297353CC}">
              <c16:uniqueId val="{00000000-FF6B-4AF1-8E03-5E9AAD0552A6}"/>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F6B-4AF1-8E03-5E9AAD0552A6}"/>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BC7-4C94-9A00-25392B611707}"/>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BC7-4C94-9A00-25392B611707}"/>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E47-4D6E-B378-C23D6D808C91}"/>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E47-4D6E-B378-C23D6D808C91}"/>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B12-413F-B2DE-C05914E5674A}"/>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B12-413F-B2DE-C05914E5674A}"/>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065-496C-B893-59490E3D11F3}"/>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065-496C-B893-59490E3D11F3}"/>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formatCode="#,##0.00;&quot;△&quot;#,##0.00;&quot;-&quot;">
                  <c:v>249.89</c:v>
                </c:pt>
                <c:pt idx="1">
                  <c:v>0</c:v>
                </c:pt>
                <c:pt idx="2">
                  <c:v>0</c:v>
                </c:pt>
                <c:pt idx="3" formatCode="#,##0.00;&quot;△&quot;#,##0.00;&quot;-&quot;">
                  <c:v>516.4</c:v>
                </c:pt>
                <c:pt idx="4" formatCode="#,##0.00;&quot;△&quot;#,##0.00;&quot;-&quot;">
                  <c:v>522.6</c:v>
                </c:pt>
              </c:numCache>
            </c:numRef>
          </c:val>
          <c:extLst>
            <c:ext xmlns:c16="http://schemas.microsoft.com/office/drawing/2014/chart" uri="{C3380CC4-5D6E-409C-BE32-E72D297353CC}">
              <c16:uniqueId val="{00000000-21B3-4A4B-A92E-9DE6391DF5AE}"/>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392.19</c:v>
                </c:pt>
                <c:pt idx="1">
                  <c:v>413.5</c:v>
                </c:pt>
                <c:pt idx="2">
                  <c:v>407.42</c:v>
                </c:pt>
                <c:pt idx="3">
                  <c:v>386.46</c:v>
                </c:pt>
                <c:pt idx="4">
                  <c:v>270.57</c:v>
                </c:pt>
              </c:numCache>
            </c:numRef>
          </c:val>
          <c:smooth val="0"/>
          <c:extLst>
            <c:ext xmlns:c16="http://schemas.microsoft.com/office/drawing/2014/chart" uri="{C3380CC4-5D6E-409C-BE32-E72D297353CC}">
              <c16:uniqueId val="{00000001-21B3-4A4B-A92E-9DE6391DF5AE}"/>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72.08</c:v>
                </c:pt>
                <c:pt idx="1">
                  <c:v>71.680000000000007</c:v>
                </c:pt>
                <c:pt idx="2">
                  <c:v>71.86</c:v>
                </c:pt>
                <c:pt idx="3">
                  <c:v>76.61</c:v>
                </c:pt>
                <c:pt idx="4">
                  <c:v>74.52</c:v>
                </c:pt>
              </c:numCache>
            </c:numRef>
          </c:val>
          <c:extLst>
            <c:ext xmlns:c16="http://schemas.microsoft.com/office/drawing/2014/chart" uri="{C3380CC4-5D6E-409C-BE32-E72D297353CC}">
              <c16:uniqueId val="{00000000-F919-447D-B1FB-5E1FD23AFF49}"/>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57.03</c:v>
                </c:pt>
                <c:pt idx="1">
                  <c:v>55.84</c:v>
                </c:pt>
                <c:pt idx="2">
                  <c:v>57.08</c:v>
                </c:pt>
                <c:pt idx="3">
                  <c:v>55.85</c:v>
                </c:pt>
                <c:pt idx="4">
                  <c:v>62.5</c:v>
                </c:pt>
              </c:numCache>
            </c:numRef>
          </c:val>
          <c:smooth val="0"/>
          <c:extLst>
            <c:ext xmlns:c16="http://schemas.microsoft.com/office/drawing/2014/chart" uri="{C3380CC4-5D6E-409C-BE32-E72D297353CC}">
              <c16:uniqueId val="{00000001-F919-447D-B1FB-5E1FD23AFF49}"/>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440.7</c:v>
                </c:pt>
                <c:pt idx="1">
                  <c:v>322.01</c:v>
                </c:pt>
                <c:pt idx="2">
                  <c:v>328.91</c:v>
                </c:pt>
                <c:pt idx="3">
                  <c:v>336.37</c:v>
                </c:pt>
                <c:pt idx="4">
                  <c:v>367.92</c:v>
                </c:pt>
              </c:numCache>
            </c:numRef>
          </c:val>
          <c:extLst>
            <c:ext xmlns:c16="http://schemas.microsoft.com/office/drawing/2014/chart" uri="{C3380CC4-5D6E-409C-BE32-E72D297353CC}">
              <c16:uniqueId val="{00000000-AB08-4420-9225-FB5C76B1E050}"/>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283.73</c:v>
                </c:pt>
                <c:pt idx="1">
                  <c:v>287.57</c:v>
                </c:pt>
                <c:pt idx="2">
                  <c:v>286.86</c:v>
                </c:pt>
                <c:pt idx="3">
                  <c:v>287.91000000000003</c:v>
                </c:pt>
                <c:pt idx="4">
                  <c:v>269.33</c:v>
                </c:pt>
              </c:numCache>
            </c:numRef>
          </c:val>
          <c:smooth val="0"/>
          <c:extLst>
            <c:ext xmlns:c16="http://schemas.microsoft.com/office/drawing/2014/chart" uri="{C3380CC4-5D6E-409C-BE32-E72D297353CC}">
              <c16:uniqueId val="{00000001-AB08-4420-9225-FB5C76B1E050}"/>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【307.23】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【79.51】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【58.71】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【272.98】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52" zoomScale="50" zoomScaleNormal="5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愛媛県　伊方町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特定地域生活排水処理</v>
      </c>
      <c r="Q8" s="72"/>
      <c r="R8" s="72"/>
      <c r="S8" s="72"/>
      <c r="T8" s="72"/>
      <c r="U8" s="72"/>
      <c r="V8" s="72"/>
      <c r="W8" s="72" t="str">
        <f>データ!L6</f>
        <v>K2</v>
      </c>
      <c r="X8" s="72"/>
      <c r="Y8" s="72"/>
      <c r="Z8" s="72"/>
      <c r="AA8" s="72"/>
      <c r="AB8" s="72"/>
      <c r="AC8" s="72"/>
      <c r="AD8" s="73" t="str">
        <f>データ!$M$6</f>
        <v>非設置</v>
      </c>
      <c r="AE8" s="73"/>
      <c r="AF8" s="73"/>
      <c r="AG8" s="73"/>
      <c r="AH8" s="73"/>
      <c r="AI8" s="73"/>
      <c r="AJ8" s="73"/>
      <c r="AK8" s="3"/>
      <c r="AL8" s="69">
        <f>データ!S6</f>
        <v>9116</v>
      </c>
      <c r="AM8" s="69"/>
      <c r="AN8" s="69"/>
      <c r="AO8" s="69"/>
      <c r="AP8" s="69"/>
      <c r="AQ8" s="69"/>
      <c r="AR8" s="69"/>
      <c r="AS8" s="69"/>
      <c r="AT8" s="68">
        <f>データ!T6</f>
        <v>93.98</v>
      </c>
      <c r="AU8" s="68"/>
      <c r="AV8" s="68"/>
      <c r="AW8" s="68"/>
      <c r="AX8" s="68"/>
      <c r="AY8" s="68"/>
      <c r="AZ8" s="68"/>
      <c r="BA8" s="68"/>
      <c r="BB8" s="68">
        <f>データ!U6</f>
        <v>97</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7.73</v>
      </c>
      <c r="Q10" s="68"/>
      <c r="R10" s="68"/>
      <c r="S10" s="68"/>
      <c r="T10" s="68"/>
      <c r="U10" s="68"/>
      <c r="V10" s="68"/>
      <c r="W10" s="68">
        <f>データ!Q6</f>
        <v>100</v>
      </c>
      <c r="X10" s="68"/>
      <c r="Y10" s="68"/>
      <c r="Z10" s="68"/>
      <c r="AA10" s="68"/>
      <c r="AB10" s="68"/>
      <c r="AC10" s="68"/>
      <c r="AD10" s="69">
        <f>データ!R6</f>
        <v>3630</v>
      </c>
      <c r="AE10" s="69"/>
      <c r="AF10" s="69"/>
      <c r="AG10" s="69"/>
      <c r="AH10" s="69"/>
      <c r="AI10" s="69"/>
      <c r="AJ10" s="69"/>
      <c r="AK10" s="2"/>
      <c r="AL10" s="69">
        <f>データ!V6</f>
        <v>698</v>
      </c>
      <c r="AM10" s="69"/>
      <c r="AN10" s="69"/>
      <c r="AO10" s="69"/>
      <c r="AP10" s="69"/>
      <c r="AQ10" s="69"/>
      <c r="AR10" s="69"/>
      <c r="AS10" s="69"/>
      <c r="AT10" s="68">
        <f>データ!W6</f>
        <v>32.1</v>
      </c>
      <c r="AU10" s="68"/>
      <c r="AV10" s="68"/>
      <c r="AW10" s="68"/>
      <c r="AX10" s="68"/>
      <c r="AY10" s="68"/>
      <c r="AZ10" s="68"/>
      <c r="BA10" s="68"/>
      <c r="BB10" s="68">
        <f>データ!X6</f>
        <v>21.74</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116</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117</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118</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【307.23】</v>
      </c>
      <c r="I86" s="26" t="str">
        <f>データ!CA6</f>
        <v>【59.98】</v>
      </c>
      <c r="J86" s="26" t="str">
        <f>データ!CL6</f>
        <v>【272.98】</v>
      </c>
      <c r="K86" s="26" t="str">
        <f>データ!CW6</f>
        <v>【58.71】</v>
      </c>
      <c r="L86" s="26" t="str">
        <f>データ!DH6</f>
        <v>【79.51】</v>
      </c>
      <c r="M86" s="26" t="s">
        <v>43</v>
      </c>
      <c r="N86" s="26" t="s">
        <v>43</v>
      </c>
      <c r="O86" s="26" t="str">
        <f>データ!EO6</f>
        <v>【-】</v>
      </c>
    </row>
  </sheetData>
  <sheetProtection algorithmName="SHA-512" hashValue="L69gj3Mbv8qStFwRiioBzGPKmbN0wAia2eSKy07m86AlxCVcMQRZALo/CME3ZJUZVJKKjhOjVImvw16MXr/dTA==" saltValue="t5YynusSWX+tYBwO4Jle0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7" t="s">
        <v>53</v>
      </c>
      <c r="I3" s="78"/>
      <c r="J3" s="78"/>
      <c r="K3" s="78"/>
      <c r="L3" s="78"/>
      <c r="M3" s="78"/>
      <c r="N3" s="78"/>
      <c r="O3" s="78"/>
      <c r="P3" s="78"/>
      <c r="Q3" s="78"/>
      <c r="R3" s="78"/>
      <c r="S3" s="78"/>
      <c r="T3" s="78"/>
      <c r="U3" s="78"/>
      <c r="V3" s="78"/>
      <c r="W3" s="78"/>
      <c r="X3" s="79"/>
      <c r="Y3" s="83" t="s">
        <v>54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55</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56</v>
      </c>
      <c r="B4" s="30"/>
      <c r="C4" s="30"/>
      <c r="D4" s="30"/>
      <c r="E4" s="30"/>
      <c r="F4" s="30"/>
      <c r="G4" s="30"/>
      <c r="H4" s="80"/>
      <c r="I4" s="81"/>
      <c r="J4" s="81"/>
      <c r="K4" s="81"/>
      <c r="L4" s="81"/>
      <c r="M4" s="81"/>
      <c r="N4" s="81"/>
      <c r="O4" s="81"/>
      <c r="P4" s="81"/>
      <c r="Q4" s="81"/>
      <c r="R4" s="81"/>
      <c r="S4" s="81"/>
      <c r="T4" s="81"/>
      <c r="U4" s="81"/>
      <c r="V4" s="81"/>
      <c r="W4" s="81"/>
      <c r="X4" s="82"/>
      <c r="Y4" s="76" t="s">
        <v>57</v>
      </c>
      <c r="Z4" s="76"/>
      <c r="AA4" s="76"/>
      <c r="AB4" s="76"/>
      <c r="AC4" s="76"/>
      <c r="AD4" s="76"/>
      <c r="AE4" s="76"/>
      <c r="AF4" s="76"/>
      <c r="AG4" s="76"/>
      <c r="AH4" s="76"/>
      <c r="AI4" s="76"/>
      <c r="AJ4" s="76" t="s">
        <v>58</v>
      </c>
      <c r="AK4" s="76"/>
      <c r="AL4" s="76"/>
      <c r="AM4" s="76"/>
      <c r="AN4" s="76"/>
      <c r="AO4" s="76"/>
      <c r="AP4" s="76"/>
      <c r="AQ4" s="76"/>
      <c r="AR4" s="76"/>
      <c r="AS4" s="76"/>
      <c r="AT4" s="76"/>
      <c r="AU4" s="76" t="s">
        <v>59</v>
      </c>
      <c r="AV4" s="76"/>
      <c r="AW4" s="76"/>
      <c r="AX4" s="76"/>
      <c r="AY4" s="76"/>
      <c r="AZ4" s="76"/>
      <c r="BA4" s="76"/>
      <c r="BB4" s="76"/>
      <c r="BC4" s="76"/>
      <c r="BD4" s="76"/>
      <c r="BE4" s="76"/>
      <c r="BF4" s="76" t="s">
        <v>60</v>
      </c>
      <c r="BG4" s="76"/>
      <c r="BH4" s="76"/>
      <c r="BI4" s="76"/>
      <c r="BJ4" s="76"/>
      <c r="BK4" s="76"/>
      <c r="BL4" s="76"/>
      <c r="BM4" s="76"/>
      <c r="BN4" s="76"/>
      <c r="BO4" s="76"/>
      <c r="BP4" s="76"/>
      <c r="BQ4" s="76" t="s">
        <v>61</v>
      </c>
      <c r="BR4" s="76"/>
      <c r="BS4" s="76"/>
      <c r="BT4" s="76"/>
      <c r="BU4" s="76"/>
      <c r="BV4" s="76"/>
      <c r="BW4" s="76"/>
      <c r="BX4" s="76"/>
      <c r="BY4" s="76"/>
      <c r="BZ4" s="76"/>
      <c r="CA4" s="76"/>
      <c r="CB4" s="76" t="s">
        <v>62</v>
      </c>
      <c r="CC4" s="76"/>
      <c r="CD4" s="76"/>
      <c r="CE4" s="76"/>
      <c r="CF4" s="76"/>
      <c r="CG4" s="76"/>
      <c r="CH4" s="76"/>
      <c r="CI4" s="76"/>
      <c r="CJ4" s="76"/>
      <c r="CK4" s="76"/>
      <c r="CL4" s="76"/>
      <c r="CM4" s="76" t="s">
        <v>63</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2019</v>
      </c>
      <c r="C6" s="33">
        <f t="shared" ref="C6:X6" si="3">C7</f>
        <v>384429</v>
      </c>
      <c r="D6" s="33">
        <f t="shared" si="3"/>
        <v>47</v>
      </c>
      <c r="E6" s="33">
        <f t="shared" si="3"/>
        <v>18</v>
      </c>
      <c r="F6" s="33">
        <f t="shared" si="3"/>
        <v>0</v>
      </c>
      <c r="G6" s="33">
        <f t="shared" si="3"/>
        <v>0</v>
      </c>
      <c r="H6" s="33" t="str">
        <f t="shared" si="3"/>
        <v>愛媛県　伊方町</v>
      </c>
      <c r="I6" s="33" t="str">
        <f t="shared" si="3"/>
        <v>法非適用</v>
      </c>
      <c r="J6" s="33" t="str">
        <f t="shared" si="3"/>
        <v>下水道事業</v>
      </c>
      <c r="K6" s="33" t="str">
        <f t="shared" si="3"/>
        <v>特定地域生活排水処理</v>
      </c>
      <c r="L6" s="33" t="str">
        <f t="shared" si="3"/>
        <v>K2</v>
      </c>
      <c r="M6" s="33" t="str">
        <f t="shared" si="3"/>
        <v>非設置</v>
      </c>
      <c r="N6" s="34" t="str">
        <f t="shared" si="3"/>
        <v>-</v>
      </c>
      <c r="O6" s="34" t="str">
        <f t="shared" si="3"/>
        <v>該当数値なし</v>
      </c>
      <c r="P6" s="34">
        <f t="shared" si="3"/>
        <v>7.73</v>
      </c>
      <c r="Q6" s="34">
        <f t="shared" si="3"/>
        <v>100</v>
      </c>
      <c r="R6" s="34">
        <f t="shared" si="3"/>
        <v>3630</v>
      </c>
      <c r="S6" s="34">
        <f t="shared" si="3"/>
        <v>9116</v>
      </c>
      <c r="T6" s="34">
        <f t="shared" si="3"/>
        <v>93.98</v>
      </c>
      <c r="U6" s="34">
        <f t="shared" si="3"/>
        <v>97</v>
      </c>
      <c r="V6" s="34">
        <f t="shared" si="3"/>
        <v>698</v>
      </c>
      <c r="W6" s="34">
        <f t="shared" si="3"/>
        <v>32.1</v>
      </c>
      <c r="X6" s="34">
        <f t="shared" si="3"/>
        <v>21.74</v>
      </c>
      <c r="Y6" s="35">
        <f>IF(Y7="",NA(),Y7)</f>
        <v>79.11</v>
      </c>
      <c r="Z6" s="35">
        <f t="shared" ref="Z6:AH6" si="4">IF(Z7="",NA(),Z7)</f>
        <v>73.260000000000005</v>
      </c>
      <c r="AA6" s="35">
        <f t="shared" si="4"/>
        <v>102.19</v>
      </c>
      <c r="AB6" s="35">
        <f t="shared" si="4"/>
        <v>100</v>
      </c>
      <c r="AC6" s="35">
        <f t="shared" si="4"/>
        <v>100</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249.89</v>
      </c>
      <c r="BG6" s="34">
        <f t="shared" ref="BG6:BO6" si="7">IF(BG7="",NA(),BG7)</f>
        <v>0</v>
      </c>
      <c r="BH6" s="34">
        <f t="shared" si="7"/>
        <v>0</v>
      </c>
      <c r="BI6" s="35">
        <f t="shared" si="7"/>
        <v>516.4</v>
      </c>
      <c r="BJ6" s="35">
        <f t="shared" si="7"/>
        <v>522.6</v>
      </c>
      <c r="BK6" s="35">
        <f t="shared" si="7"/>
        <v>392.19</v>
      </c>
      <c r="BL6" s="35">
        <f t="shared" si="7"/>
        <v>413.5</v>
      </c>
      <c r="BM6" s="35">
        <f t="shared" si="7"/>
        <v>407.42</v>
      </c>
      <c r="BN6" s="35">
        <f t="shared" si="7"/>
        <v>386.46</v>
      </c>
      <c r="BO6" s="35">
        <f t="shared" si="7"/>
        <v>270.57</v>
      </c>
      <c r="BP6" s="34" t="str">
        <f>IF(BP7="","",IF(BP7="-","【-】","【"&amp;SUBSTITUTE(TEXT(BP7,"#,##0.00"),"-","△")&amp;"】"))</f>
        <v>【307.23】</v>
      </c>
      <c r="BQ6" s="35">
        <f>IF(BQ7="",NA(),BQ7)</f>
        <v>72.08</v>
      </c>
      <c r="BR6" s="35">
        <f t="shared" ref="BR6:BZ6" si="8">IF(BR7="",NA(),BR7)</f>
        <v>71.680000000000007</v>
      </c>
      <c r="BS6" s="35">
        <f t="shared" si="8"/>
        <v>71.86</v>
      </c>
      <c r="BT6" s="35">
        <f t="shared" si="8"/>
        <v>76.61</v>
      </c>
      <c r="BU6" s="35">
        <f t="shared" si="8"/>
        <v>74.52</v>
      </c>
      <c r="BV6" s="35">
        <f t="shared" si="8"/>
        <v>57.03</v>
      </c>
      <c r="BW6" s="35">
        <f t="shared" si="8"/>
        <v>55.84</v>
      </c>
      <c r="BX6" s="35">
        <f t="shared" si="8"/>
        <v>57.08</v>
      </c>
      <c r="BY6" s="35">
        <f t="shared" si="8"/>
        <v>55.85</v>
      </c>
      <c r="BZ6" s="35">
        <f t="shared" si="8"/>
        <v>62.5</v>
      </c>
      <c r="CA6" s="34" t="str">
        <f>IF(CA7="","",IF(CA7="-","【-】","【"&amp;SUBSTITUTE(TEXT(CA7,"#,##0.00"),"-","△")&amp;"】"))</f>
        <v>【59.98】</v>
      </c>
      <c r="CB6" s="35">
        <f>IF(CB7="",NA(),CB7)</f>
        <v>440.7</v>
      </c>
      <c r="CC6" s="35">
        <f t="shared" ref="CC6:CK6" si="9">IF(CC7="",NA(),CC7)</f>
        <v>322.01</v>
      </c>
      <c r="CD6" s="35">
        <f t="shared" si="9"/>
        <v>328.91</v>
      </c>
      <c r="CE6" s="35">
        <f t="shared" si="9"/>
        <v>336.37</v>
      </c>
      <c r="CF6" s="35">
        <f t="shared" si="9"/>
        <v>367.92</v>
      </c>
      <c r="CG6" s="35">
        <f t="shared" si="9"/>
        <v>283.73</v>
      </c>
      <c r="CH6" s="35">
        <f t="shared" si="9"/>
        <v>287.57</v>
      </c>
      <c r="CI6" s="35">
        <f t="shared" si="9"/>
        <v>286.86</v>
      </c>
      <c r="CJ6" s="35">
        <f t="shared" si="9"/>
        <v>287.91000000000003</v>
      </c>
      <c r="CK6" s="35">
        <f t="shared" si="9"/>
        <v>269.33</v>
      </c>
      <c r="CL6" s="34" t="str">
        <f>IF(CL7="","",IF(CL7="-","【-】","【"&amp;SUBSTITUTE(TEXT(CL7,"#,##0.00"),"-","△")&amp;"】"))</f>
        <v>【272.98】</v>
      </c>
      <c r="CM6" s="35">
        <f>IF(CM7="",NA(),CM7)</f>
        <v>100</v>
      </c>
      <c r="CN6" s="35">
        <f t="shared" ref="CN6:CV6" si="10">IF(CN7="",NA(),CN7)</f>
        <v>100</v>
      </c>
      <c r="CO6" s="35">
        <f t="shared" si="10"/>
        <v>100</v>
      </c>
      <c r="CP6" s="35">
        <f t="shared" si="10"/>
        <v>100</v>
      </c>
      <c r="CQ6" s="35">
        <f t="shared" si="10"/>
        <v>100</v>
      </c>
      <c r="CR6" s="35">
        <f t="shared" si="10"/>
        <v>58.25</v>
      </c>
      <c r="CS6" s="35">
        <f t="shared" si="10"/>
        <v>61.55</v>
      </c>
      <c r="CT6" s="35">
        <f t="shared" si="10"/>
        <v>57.22</v>
      </c>
      <c r="CU6" s="35">
        <f t="shared" si="10"/>
        <v>54.93</v>
      </c>
      <c r="CV6" s="35">
        <f t="shared" si="10"/>
        <v>59.64</v>
      </c>
      <c r="CW6" s="34" t="str">
        <f>IF(CW7="","",IF(CW7="-","【-】","【"&amp;SUBSTITUTE(TEXT(CW7,"#,##0.00"),"-","△")&amp;"】"))</f>
        <v>【58.71】</v>
      </c>
      <c r="CX6" s="35">
        <f>IF(CX7="",NA(),CX7)</f>
        <v>100</v>
      </c>
      <c r="CY6" s="35">
        <f t="shared" ref="CY6:DG6" si="11">IF(CY7="",NA(),CY7)</f>
        <v>98.22</v>
      </c>
      <c r="CZ6" s="35">
        <f t="shared" si="11"/>
        <v>96.06</v>
      </c>
      <c r="DA6" s="35">
        <f t="shared" si="11"/>
        <v>96.48</v>
      </c>
      <c r="DB6" s="35">
        <f t="shared" si="11"/>
        <v>96.42</v>
      </c>
      <c r="DC6" s="35">
        <f t="shared" si="11"/>
        <v>68.150000000000006</v>
      </c>
      <c r="DD6" s="35">
        <f t="shared" si="11"/>
        <v>67.489999999999995</v>
      </c>
      <c r="DE6" s="35">
        <f t="shared" si="11"/>
        <v>67.290000000000006</v>
      </c>
      <c r="DF6" s="35">
        <f t="shared" si="11"/>
        <v>65.569999999999993</v>
      </c>
      <c r="DG6" s="35">
        <f t="shared" si="11"/>
        <v>90.63</v>
      </c>
      <c r="DH6" s="34" t="str">
        <f>IF(DH7="","",IF(DH7="-","【-】","【"&amp;SUBSTITUTE(TEXT(DH7,"#,##0.00"),"-","△")&amp;"】"))</f>
        <v>【79.51】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15">
      <c r="A7" s="28"/>
      <c r="B7" s="37">
        <v>2019</v>
      </c>
      <c r="C7" s="37">
        <v>384429</v>
      </c>
      <c r="D7" s="37">
        <v>47</v>
      </c>
      <c r="E7" s="37">
        <v>18</v>
      </c>
      <c r="F7" s="37">
        <v>0</v>
      </c>
      <c r="G7" s="37">
        <v>0</v>
      </c>
      <c r="H7" s="37" t="s">
        <v>97</v>
      </c>
      <c r="I7" s="37" t="s">
        <v>98</v>
      </c>
      <c r="J7" s="37" t="s">
        <v>99</v>
      </c>
      <c r="K7" s="37" t="s">
        <v>100</v>
      </c>
      <c r="L7" s="37" t="s">
        <v>101</v>
      </c>
      <c r="M7" s="37" t="s">
        <v>102</v>
      </c>
      <c r="N7" s="38" t="s">
        <v>103</v>
      </c>
      <c r="O7" s="38" t="s">
        <v>104</v>
      </c>
      <c r="P7" s="38">
        <v>7.73</v>
      </c>
      <c r="Q7" s="38">
        <v>100</v>
      </c>
      <c r="R7" s="38">
        <v>3630</v>
      </c>
      <c r="S7" s="38">
        <v>9116</v>
      </c>
      <c r="T7" s="38">
        <v>93.98</v>
      </c>
      <c r="U7" s="38">
        <v>97</v>
      </c>
      <c r="V7" s="38">
        <v>698</v>
      </c>
      <c r="W7" s="38">
        <v>32.1</v>
      </c>
      <c r="X7" s="38">
        <v>21.74</v>
      </c>
      <c r="Y7" s="38">
        <v>79.11</v>
      </c>
      <c r="Z7" s="38">
        <v>73.260000000000005</v>
      </c>
      <c r="AA7" s="38">
        <v>102.19</v>
      </c>
      <c r="AB7" s="38">
        <v>100</v>
      </c>
      <c r="AC7" s="38">
        <v>100</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249.89</v>
      </c>
      <c r="BG7" s="38">
        <v>0</v>
      </c>
      <c r="BH7" s="38">
        <v>0</v>
      </c>
      <c r="BI7" s="38">
        <v>516.4</v>
      </c>
      <c r="BJ7" s="38">
        <v>522.6</v>
      </c>
      <c r="BK7" s="38">
        <v>392.19</v>
      </c>
      <c r="BL7" s="38">
        <v>413.5</v>
      </c>
      <c r="BM7" s="38">
        <v>407.42</v>
      </c>
      <c r="BN7" s="38">
        <v>386.46</v>
      </c>
      <c r="BO7" s="38">
        <v>270.57</v>
      </c>
      <c r="BP7" s="38">
        <v>307.23</v>
      </c>
      <c r="BQ7" s="38">
        <v>72.08</v>
      </c>
      <c r="BR7" s="38">
        <v>71.680000000000007</v>
      </c>
      <c r="BS7" s="38">
        <v>71.86</v>
      </c>
      <c r="BT7" s="38">
        <v>76.61</v>
      </c>
      <c r="BU7" s="38">
        <v>74.52</v>
      </c>
      <c r="BV7" s="38">
        <v>57.03</v>
      </c>
      <c r="BW7" s="38">
        <v>55.84</v>
      </c>
      <c r="BX7" s="38">
        <v>57.08</v>
      </c>
      <c r="BY7" s="38">
        <v>55.85</v>
      </c>
      <c r="BZ7" s="38">
        <v>62.5</v>
      </c>
      <c r="CA7" s="38">
        <v>59.98</v>
      </c>
      <c r="CB7" s="38">
        <v>440.7</v>
      </c>
      <c r="CC7" s="38">
        <v>322.01</v>
      </c>
      <c r="CD7" s="38">
        <v>328.91</v>
      </c>
      <c r="CE7" s="38">
        <v>336.37</v>
      </c>
      <c r="CF7" s="38">
        <v>367.92</v>
      </c>
      <c r="CG7" s="38">
        <v>283.73</v>
      </c>
      <c r="CH7" s="38">
        <v>287.57</v>
      </c>
      <c r="CI7" s="38">
        <v>286.86</v>
      </c>
      <c r="CJ7" s="38">
        <v>287.91000000000003</v>
      </c>
      <c r="CK7" s="38">
        <v>269.33</v>
      </c>
      <c r="CL7" s="38">
        <v>272.98</v>
      </c>
      <c r="CM7" s="38">
        <v>100</v>
      </c>
      <c r="CN7" s="38">
        <v>100</v>
      </c>
      <c r="CO7" s="38">
        <v>100</v>
      </c>
      <c r="CP7" s="38">
        <v>100</v>
      </c>
      <c r="CQ7" s="38">
        <v>100</v>
      </c>
      <c r="CR7" s="38">
        <v>58.25</v>
      </c>
      <c r="CS7" s="38">
        <v>61.55</v>
      </c>
      <c r="CT7" s="38">
        <v>57.22</v>
      </c>
      <c r="CU7" s="38">
        <v>54.93</v>
      </c>
      <c r="CV7" s="38">
        <v>59.64</v>
      </c>
      <c r="CW7" s="38">
        <v>58.71</v>
      </c>
      <c r="CX7" s="38">
        <v>100</v>
      </c>
      <c r="CY7" s="38">
        <v>98.22</v>
      </c>
      <c r="CZ7" s="38">
        <v>96.06</v>
      </c>
      <c r="DA7" s="38">
        <v>96.48</v>
      </c>
      <c r="DB7" s="38">
        <v>96.42</v>
      </c>
      <c r="DC7" s="38">
        <v>68.150000000000006</v>
      </c>
      <c r="DD7" s="38">
        <v>67.489999999999995</v>
      </c>
      <c r="DE7" s="38">
        <v>67.290000000000006</v>
      </c>
      <c r="DF7" s="38">
        <v>65.569999999999993</v>
      </c>
      <c r="DG7" s="38">
        <v>90.63</v>
      </c>
      <c r="DH7" s="38">
        <v>79.510000000000005</v>
      </c>
      <c r="DI7" s="38"/>
      <c r="DJ7" s="38"/>
      <c r="DK7" s="38"/>
      <c r="DL7" s="38"/>
      <c r="DM7" s="38"/>
      <c r="DN7" s="38"/>
      <c r="DO7" s="38"/>
      <c r="DP7" s="38"/>
      <c r="DQ7" s="38"/>
      <c r="DR7" s="38"/>
      <c r="DS7" s="38"/>
      <c r="DT7" s="38"/>
      <c r="DU7" s="38"/>
      <c r="DV7" s="38"/>
      <c r="DW7" s="38"/>
      <c r="DX7" s="38"/>
      <c r="DY7" s="38"/>
      <c r="DZ7" s="38"/>
      <c r="EA7" s="38"/>
      <c r="EB7" s="38"/>
      <c r="EC7" s="38"/>
      <c r="ED7" s="38"/>
      <c r="EE7" s="38" t="s">
        <v>103</v>
      </c>
      <c r="EF7" s="38" t="s">
        <v>103</v>
      </c>
      <c r="EG7" s="38" t="s">
        <v>103</v>
      </c>
      <c r="EH7" s="38" t="s">
        <v>103</v>
      </c>
      <c r="EI7" s="38" t="s">
        <v>103</v>
      </c>
      <c r="EJ7" s="38" t="s">
        <v>103</v>
      </c>
      <c r="EK7" s="38" t="s">
        <v>103</v>
      </c>
      <c r="EL7" s="38" t="s">
        <v>103</v>
      </c>
      <c r="EM7" s="38" t="s">
        <v>103</v>
      </c>
      <c r="EN7" s="38" t="s">
        <v>103</v>
      </c>
      <c r="EO7" s="38" t="s">
        <v>103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110</v>
      </c>
    </row>
    <row r="12" spans="1:145" x14ac:dyDescent="0.15">
      <c r="B12">
        <v>1</v>
      </c>
      <c r="C12">
        <v>1</v>
      </c>
      <c r="D12">
        <v>1</v>
      </c>
      <c r="E12">
        <v>1</v>
      </c>
      <c r="F12">
        <v>1</v>
      </c>
      <c r="G12" t="s">
        <v>111</v>
      </c>
    </row>
    <row r="13" spans="1:145" x14ac:dyDescent="0.15">
      <c r="B13" t="s">
        <v>112</v>
      </c>
      <c r="C13" t="s">
        <v>113</v>
      </c>
      <c r="D13" t="s">
        <v>113</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2021-02-08T00:47:08Z</cp:lastPrinted>
  <dcterms:created xsi:type="dcterms:W3CDTF">2020-12-04T03:18:33Z</dcterms:created>
  <dcterms:modified xsi:type="dcterms:W3CDTF">2021-02-08T00:47:10Z</dcterms:modified>
  <cp:category/>
</cp:coreProperties>
</file>