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C:\Users\A300274\Desktop\各種通知・要回答文書\【0204〆】公営企業に係る経営比較分析表（令和元年度決算）の分析等について\提出\"/>
    </mc:Choice>
  </mc:AlternateContent>
  <xr:revisionPtr revIDLastSave="0" documentId="13_ncr:1_{C5020605-A030-42DC-A127-59A996E95A76}" xr6:coauthVersionLast="36" xr6:coauthVersionMax="36" xr10:uidLastSave="{00000000-0000-0000-0000-000000000000}"/>
  <workbookProtection workbookAlgorithmName="SHA-512" workbookHashValue="iqNQ3qeWCw03gZvD07IXKrqsTITNp0JOUecQE6nKyI2+7ZiwbHBA5whxjg5zCEgWriVnBz6jgA8hpB8tEpP2eA==" workbookSaltValue="Mtz40/vXDHiKGQRbB6s9pw=="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W10" i="4"/>
  <c r="BB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<sst xmlns="http://schemas.openxmlformats.org/spreadsheetml/2006/main" count="236" uniqueCount="120">
  <si>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</si>
  <si>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</si>
  <si>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</si>
  <si>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</si>
  <si>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</si>
  <si>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</si>
  <si>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</si>
  <si>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</si>
  <si>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</si>
  <si>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</si>
  <si>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</si>
  <si>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</si>
  <si>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</si>
  <si>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</si>
  <si>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</si>
  <si>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</si>
  <si>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</si>
  <si>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</si>
  <si>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</si>
  <si>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</si>
  <si>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</si>
  <si>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</si>
  <si>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</si>
  <si>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</si>
  <si>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</si>
  <si>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</si>
  <si>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</si>
  <si>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</si>
  <si>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</si>
  <si>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</si>
  <si>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</si>
  <si>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</si>
  <si>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</si>
  <si>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</si>
  <si>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</si>
  <si>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</si>
  <si>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</si>
  <si>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</si>
  <si>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</si>
  <si>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</si>
  <si>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</si>
  <si>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</si>
  <si>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</si>
  <si>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</si>
  <si>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</si>
  <si>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</si>
  <si>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</si>
  <si>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</si>
  <si>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</si>
  <si>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</si>
  <si>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</si>
  <si>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</si>
  <si>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</si>
  <si>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</si>
  <si>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</si>
  <si>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</si>
  <si>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</si>
  <si>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</si>
  <si>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</si>
  <si>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</si>
  <si>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</si>
  <si>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</si>
  <si>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</si>
  <si>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</si>
  <si>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</si>
  <si>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</si>
  <si>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</si>
  <si>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</si>
  <si>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</si>
  <si>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</si>
  <si>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</si>
  <si>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</si>
  <si>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</si>
  <si>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</si>
  <si>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</si>
  <si>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</si>
  <si>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</si>
  <si>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</si>
  <si>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</si>
  <si>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</si>
  <si>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</si>
  <si>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</si>
  <si>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</si>
  <si>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</si>
  <si>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</si>
  <si>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</si>
  <si>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</si>
  <si>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</si>
  <si>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</si>
  <si>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</si>
  <si>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</si>
  <si>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</si>
  <si>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</si>
  <si>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</si>
  <si>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</si>
  <si>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</si>
  <si>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</si>
  <si>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</si>
  <si>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</si>
  <si>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</si>
  <si>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</si>
  <si>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</si>
  <si>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</si>
  <si>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</si>
  <si>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</si>
  <si>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</si>
  <si>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</si>
  <si>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</si>
  <si>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</si>
  <si>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</si>
  <si>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</si>
  <si>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</si>
  <si>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</si>
  <si>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</si>
  <si>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</si>
  <si>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</si>
  <si>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</si>
  <si>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の農業集落排水施設は、供用開始から25年以上経過している施設もあり、特に機械・電気設備については老朽化による機能低下等、今後の施設の運営管理が懸念されている。このためライフサイクルコストの低減や今後の維持管理にかかる経費の平準化を目的として、平成25～26年度に施設の機能診断及び最適整備構想の策定に取組み、この結果で早急な改善を要すと判断した施設等について、平成29年度から改修に着手している。
　今後は、このような計画的な維持管理に努め、施設の低コスト化及び長寿命化を図りたい。</t>
    <phoneticPr fontId="4"/>
  </si>
  <si>
    <t>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いるが、今後は地方債償還金の減少も見込まれ、徐々に改善される見通しである。また、更なる健全化を目指すため、使用料への見直しや水洗化の普及促進等を実施することで、利用効率を高める等、使用料収入を確保し、経営改善に努めることが必要である。
　2.老朽化の状況については、平成26年度に策定した最適整備構想に基づき、老朽化した施設の改修・更新等、機能強化を実施することで、安定した水質の確保と施設の低コスト化及び長寿命化を図り、施設への投資額の削減に努める。</t>
    <rPh sb="115" eb="116">
      <t>キン</t>
    </rPh>
    <rPh sb="120" eb="122">
      <t>ミコ</t>
    </rPh>
    <phoneticPr fontId="4"/>
  </si>
  <si>
    <t>・収益的収支比率については、近年は45%前後で推移しており横ばい傾向であったが、平成30年度以降は工事費の増加に伴い繰入金が増加したため、直近２年間は50％を超えている。
・経費回収率については、汚水処理原価の影響を受け、類似団体平均57.77%に対し、25%前後と低く推移しており、収益については使用料以外の収入に大きく依存しているため、経営の効率性を低下させる要因となっている。
・汚水処理原価については、近年大きな変動はなく横ばい傾向にはあるものの、類似団体と比較すると非常に高く推移している。経営規模に対し、地方債償還金の規模が大きく、利払いを含めた負担が収益を圧迫させていると考えられる。ただ今後は、地方債償還金の減少に伴い、汚水処理原価についても減少していくものと思われる。
・施設利用率については近年ほぼ横ばいであるが、類似団体と比較するとわずかに下回っており、施設の稼働状況等の把握及び効率化の検討が必要である。
・水洗化率については、近年わずかながら上昇傾向にあり、類似団体と比較しても高い数値を維持しているが、今後の使用料収入の増加を図るため、さらなる水洗化率の上昇を目指したい。</t>
    <rPh sb="1" eb="4">
      <t>シュウエキテキ</t>
    </rPh>
    <rPh sb="4" eb="6">
      <t>シュウシ</t>
    </rPh>
    <rPh sb="6" eb="8">
      <t>ヒリツ</t>
    </rPh>
    <rPh sb="14" eb="16">
      <t>キンネン</t>
    </rPh>
    <rPh sb="20" eb="22">
      <t>ゼンゴ</t>
    </rPh>
    <rPh sb="23" eb="25">
      <t>スイイ</t>
    </rPh>
    <rPh sb="29" eb="30">
      <t>ヨコ</t>
    </rPh>
    <rPh sb="32" eb="34">
      <t>ケイコウ</t>
    </rPh>
    <rPh sb="40" eb="42">
      <t>ヘイセイ</t>
    </rPh>
    <rPh sb="44" eb="46">
      <t>ネンド</t>
    </rPh>
    <rPh sb="46" eb="48">
      <t>イコウ</t>
    </rPh>
    <rPh sb="49" eb="52">
      <t>コウジヒ</t>
    </rPh>
    <rPh sb="53" eb="55">
      <t>ゾウカ</t>
    </rPh>
    <rPh sb="56" eb="57">
      <t>トモナ</t>
    </rPh>
    <rPh sb="58" eb="60">
      <t>クリイレ</t>
    </rPh>
    <rPh sb="60" eb="61">
      <t>キン</t>
    </rPh>
    <rPh sb="62" eb="64">
      <t>ゾウカ</t>
    </rPh>
    <rPh sb="69" eb="71">
      <t>チョッキン</t>
    </rPh>
    <rPh sb="72" eb="74">
      <t>ネンカン</t>
    </rPh>
    <rPh sb="79" eb="80">
      <t>コ</t>
    </rPh>
    <rPh sb="158" eb="159">
      <t>オオ</t>
    </rPh>
    <rPh sb="193" eb="195">
      <t>オスイ</t>
    </rPh>
    <rPh sb="195" eb="197">
      <t>ショリ</t>
    </rPh>
    <rPh sb="197" eb="199">
      <t>ゲンカ</t>
    </rPh>
    <rPh sb="205" eb="207">
      <t>キンネン</t>
    </rPh>
    <rPh sb="207" eb="208">
      <t>オオ</t>
    </rPh>
    <rPh sb="210" eb="212">
      <t>ヘンドウ</t>
    </rPh>
    <rPh sb="215" eb="216">
      <t>ヨコ</t>
    </rPh>
    <rPh sb="218" eb="220">
      <t>ケイコウ</t>
    </rPh>
    <rPh sb="228" eb="230">
      <t>ルイジ</t>
    </rPh>
    <rPh sb="230" eb="232">
      <t>ダンタイ</t>
    </rPh>
    <rPh sb="233" eb="235">
      <t>ヒカク</t>
    </rPh>
    <rPh sb="238" eb="240">
      <t>ヒジョウ</t>
    </rPh>
    <rPh sb="241" eb="242">
      <t>タカ</t>
    </rPh>
    <rPh sb="243" eb="245">
      <t>スイイ</t>
    </rPh>
    <rPh sb="250" eb="252">
      <t>ケイエイ</t>
    </rPh>
    <rPh sb="252" eb="254">
      <t>キボ</t>
    </rPh>
    <rPh sb="255" eb="256">
      <t>タイ</t>
    </rPh>
    <rPh sb="258" eb="261">
      <t>チホウサイ</t>
    </rPh>
    <rPh sb="261" eb="264">
      <t>ショウカンキン</t>
    </rPh>
    <rPh sb="265" eb="267">
      <t>キボ</t>
    </rPh>
    <rPh sb="268" eb="269">
      <t>オオ</t>
    </rPh>
    <rPh sb="272" eb="274">
      <t>リバラ</t>
    </rPh>
    <rPh sb="276" eb="277">
      <t>フク</t>
    </rPh>
    <rPh sb="279" eb="281">
      <t>フタン</t>
    </rPh>
    <rPh sb="282" eb="284">
      <t>シュウエキ</t>
    </rPh>
    <rPh sb="285" eb="287">
      <t>アッパク</t>
    </rPh>
    <rPh sb="293" eb="294">
      <t>カンガ</t>
    </rPh>
    <rPh sb="301" eb="303">
      <t>コンゴ</t>
    </rPh>
    <rPh sb="305" eb="308">
      <t>チホウサイ</t>
    </rPh>
    <rPh sb="308" eb="310">
      <t>ショウカン</t>
    </rPh>
    <rPh sb="310" eb="311">
      <t>キン</t>
    </rPh>
    <rPh sb="312" eb="314">
      <t>ゲンショウ</t>
    </rPh>
    <rPh sb="315" eb="316">
      <t>トモナ</t>
    </rPh>
    <rPh sb="318" eb="320">
      <t>オスイ</t>
    </rPh>
    <rPh sb="320" eb="322">
      <t>ショリ</t>
    </rPh>
    <rPh sb="322" eb="324">
      <t>ゲンカ</t>
    </rPh>
    <rPh sb="329" eb="331">
      <t>ゲンショウ</t>
    </rPh>
    <rPh sb="338" eb="339">
      <t>オモ</t>
    </rPh>
    <rPh sb="345" eb="347">
      <t>シセツ</t>
    </rPh>
    <rPh sb="347" eb="349">
      <t>リヨウ</t>
    </rPh>
    <rPh sb="349" eb="350">
      <t>リツ</t>
    </rPh>
    <rPh sb="355" eb="357">
      <t>キンネン</t>
    </rPh>
    <rPh sb="359" eb="360">
      <t>ヨコ</t>
    </rPh>
    <rPh sb="367" eb="369">
      <t>ルイジ</t>
    </rPh>
    <rPh sb="369" eb="371">
      <t>ダンタイ</t>
    </rPh>
    <rPh sb="372" eb="374">
      <t>ヒカク</t>
    </rPh>
    <rPh sb="381" eb="383">
      <t>シタマワ</t>
    </rPh>
    <rPh sb="388" eb="390">
      <t>シセツ</t>
    </rPh>
    <rPh sb="391" eb="393">
      <t>カドウ</t>
    </rPh>
    <rPh sb="393" eb="395">
      <t>ジョウキョウ</t>
    </rPh>
    <rPh sb="395" eb="396">
      <t>トウ</t>
    </rPh>
    <rPh sb="397" eb="399">
      <t>ハアク</t>
    </rPh>
    <rPh sb="399" eb="400">
      <t>オヨ</t>
    </rPh>
    <rPh sb="401" eb="404">
      <t>コウリツカ</t>
    </rPh>
    <rPh sb="405" eb="407">
      <t>ケントウ</t>
    </rPh>
    <rPh sb="408" eb="410">
      <t>ヒツヨウ</t>
    </rPh>
    <rPh sb="416" eb="419">
      <t>スイセンカ</t>
    </rPh>
    <rPh sb="419" eb="420">
      <t>リツ</t>
    </rPh>
    <rPh sb="426" eb="428">
      <t>キンネン</t>
    </rPh>
    <rPh sb="434" eb="436">
      <t>ジョウショウ</t>
    </rPh>
    <rPh sb="436" eb="438">
      <t>ケイコウ</t>
    </rPh>
    <rPh sb="442" eb="444">
      <t>ルイジ</t>
    </rPh>
    <rPh sb="444" eb="446">
      <t>ダンタイ</t>
    </rPh>
    <rPh sb="447" eb="449">
      <t>ヒカク</t>
    </rPh>
    <rPh sb="452" eb="453">
      <t>タカ</t>
    </rPh>
    <rPh sb="454" eb="456">
      <t>スウチ</t>
    </rPh>
    <rPh sb="457" eb="459">
      <t>イジ</t>
    </rPh>
    <rPh sb="465" eb="467">
      <t>コンゴ</t>
    </rPh>
    <rPh sb="468" eb="471">
      <t>シヨウリョウ</t>
    </rPh>
    <rPh sb="471" eb="473">
      <t>シュウニュウ</t>
    </rPh>
    <rPh sb="474" eb="476">
      <t>ゾウカ</t>
    </rPh>
    <rPh sb="477" eb="478">
      <t>ハカ</t>
    </rPh>
    <rPh sb="486" eb="489">
      <t>スイセンカ</t>
    </rPh>
    <rPh sb="489" eb="490">
      <t>リツ</t>
    </rPh>
    <rPh sb="491" eb="493">
      <t>ジョウショウ</t>
    </rPh>
    <rPh sb="494" eb="496">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</si>
</sst>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92-42BA-A96C-C77A1E1D638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4B92-42BA-A96C-C77A1E1D638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44.21</c:v>
                </c:pt>
                <c:pt idx="1">
                  <c:v>47.54</c:v>
                </c:pt>
                <c:pt idx="2">
                  <c:v>48.6</c:v>
                </c:pt>
                <c:pt idx="3">
                  <c:v>48.6</c:v>
                </c:pt>
                <c:pt idx="4">
                  <c:v>47.14</c:v>
                </c:pt>
              </c:numCache>
            </c:numRef>
          </c:val>
          <c:extLst>
            <c:ext xmlns:c16="http://schemas.microsoft.com/office/drawing/2014/chart" uri="{C3380CC4-5D6E-409C-BE32-E72D297353CC}">
              <c16:uniqueId val="{00000000-FF80-4C16-BF0B-8E392E14E69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FF80-4C16-BF0B-8E392E14E69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86.79</c:v>
                </c:pt>
                <c:pt idx="1">
                  <c:v>87.3</c:v>
                </c:pt>
                <c:pt idx="2">
                  <c:v>87.02</c:v>
                </c:pt>
                <c:pt idx="3">
                  <c:v>87.1</c:v>
                </c:pt>
                <c:pt idx="4">
                  <c:v>87.67</c:v>
                </c:pt>
              </c:numCache>
            </c:numRef>
          </c:val>
          <c:extLst>
            <c:ext xmlns:c16="http://schemas.microsoft.com/office/drawing/2014/chart" uri="{C3380CC4-5D6E-409C-BE32-E72D297353CC}">
              <c16:uniqueId val="{00000000-AEE9-45E9-8965-FB38E20BE06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AEE9-45E9-8965-FB38E20BE06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45.66</c:v>
                </c:pt>
                <c:pt idx="1">
                  <c:v>44.74</c:v>
                </c:pt>
                <c:pt idx="2">
                  <c:v>45.94</c:v>
                </c:pt>
                <c:pt idx="3">
                  <c:v>57.08</c:v>
                </c:pt>
                <c:pt idx="4">
                  <c:v>53.33</c:v>
                </c:pt>
              </c:numCache>
            </c:numRef>
          </c:val>
          <c:extLst>
            <c:ext xmlns:c16="http://schemas.microsoft.com/office/drawing/2014/chart" uri="{C3380CC4-5D6E-409C-BE32-E72D297353CC}">
              <c16:uniqueId val="{00000000-DDF2-4A21-BC51-54DBE87AE7B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2-4A21-BC51-54DBE87AE7B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F8-4EBE-A8AC-CAA133A6A85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F8-4EBE-A8AC-CAA133A6A85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06-4BF9-AE5A-5C6D6F353E9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06-4BF9-AE5A-5C6D6F353E9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CE-4071-B890-AC875D201C5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E-4071-B890-AC875D201C5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51-4DE5-8008-BDA8AF0D873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51-4DE5-8008-BDA8AF0D873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1242.7</c:v>
                </c:pt>
                <c:pt idx="1">
                  <c:v>4037.15</c:v>
                </c:pt>
                <c:pt idx="2">
                  <c:v>3698.07</c:v>
                </c:pt>
                <c:pt idx="3">
                  <c:v>3495.54</c:v>
                </c:pt>
                <c:pt idx="4">
                  <c:v>3263.47</c:v>
                </c:pt>
              </c:numCache>
            </c:numRef>
          </c:val>
          <c:extLst>
            <c:ext xmlns:c16="http://schemas.microsoft.com/office/drawing/2014/chart" uri="{C3380CC4-5D6E-409C-BE32-E72D297353CC}">
              <c16:uniqueId val="{00000000-D1A2-41FA-91D2-565AF4C188A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D1A2-41FA-91D2-565AF4C188A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24.1</c:v>
                </c:pt>
                <c:pt idx="1">
                  <c:v>23.48</c:v>
                </c:pt>
                <c:pt idx="2">
                  <c:v>23.31</c:v>
                </c:pt>
                <c:pt idx="3">
                  <c:v>28.04</c:v>
                </c:pt>
                <c:pt idx="4">
                  <c:v>26.62</c:v>
                </c:pt>
              </c:numCache>
            </c:numRef>
          </c:val>
          <c:extLst>
            <c:ext xmlns:c16="http://schemas.microsoft.com/office/drawing/2014/chart" uri="{C3380CC4-5D6E-409C-BE32-E72D297353CC}">
              <c16:uniqueId val="{00000000-7CBA-42C1-83FD-04B31E042F5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7CBA-42C1-83FD-04B31E042F5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568.47</c:v>
                </c:pt>
                <c:pt idx="1">
                  <c:v>568.45000000000005</c:v>
                </c:pt>
                <c:pt idx="2">
                  <c:v>575</c:v>
                </c:pt>
                <c:pt idx="3">
                  <c:v>477.88</c:v>
                </c:pt>
                <c:pt idx="4">
                  <c:v>511.13</c:v>
                </c:pt>
              </c:numCache>
            </c:numRef>
          </c:val>
          <c:extLst>
            <c:ext xmlns:c16="http://schemas.microsoft.com/office/drawing/2014/chart" uri="{C3380CC4-5D6E-409C-BE32-E72D297353CC}">
              <c16:uniqueId val="{00000000-9E37-4315-8A0C-D42E8347031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9E37-4315-8A0C-D42E8347031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N12" sqref="N1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愛媛県　愛南町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20969</v>
      </c>
      <c r="AM8" s="69"/>
      <c r="AN8" s="69"/>
      <c r="AO8" s="69"/>
      <c r="AP8" s="69"/>
      <c r="AQ8" s="69"/>
      <c r="AR8" s="69"/>
      <c r="AS8" s="69"/>
      <c r="AT8" s="68">
        <f>データ!T6</f>
        <v>238.99</v>
      </c>
      <c r="AU8" s="68"/>
      <c r="AV8" s="68"/>
      <c r="AW8" s="68"/>
      <c r="AX8" s="68"/>
      <c r="AY8" s="68"/>
      <c r="AZ8" s="68"/>
      <c r="BA8" s="68"/>
      <c r="BB8" s="68">
        <f>データ!U6</f>
        <v>87.74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7.65</v>
      </c>
      <c r="Q10" s="68"/>
      <c r="R10" s="68"/>
      <c r="S10" s="68"/>
      <c r="T10" s="68"/>
      <c r="U10" s="68"/>
      <c r="V10" s="68"/>
      <c r="W10" s="68">
        <f>データ!Q6</f>
        <v>96.84</v>
      </c>
      <c r="X10" s="68"/>
      <c r="Y10" s="68"/>
      <c r="Z10" s="68"/>
      <c r="AA10" s="68"/>
      <c r="AB10" s="68"/>
      <c r="AC10" s="68"/>
      <c r="AD10" s="69">
        <f>データ!R6</f>
        <v>2620</v>
      </c>
      <c r="AE10" s="69"/>
      <c r="AF10" s="69"/>
      <c r="AG10" s="69"/>
      <c r="AH10" s="69"/>
      <c r="AI10" s="69"/>
      <c r="AJ10" s="69"/>
      <c r="AK10" s="2"/>
      <c r="AL10" s="69">
        <f>データ!V6</f>
        <v>1590</v>
      </c>
      <c r="AM10" s="69"/>
      <c r="AN10" s="69"/>
      <c r="AO10" s="69"/>
      <c r="AP10" s="69"/>
      <c r="AQ10" s="69"/>
      <c r="AR10" s="69"/>
      <c r="AS10" s="69"/>
      <c r="AT10" s="68">
        <f>データ!W6</f>
        <v>0.74</v>
      </c>
      <c r="AU10" s="68"/>
      <c r="AV10" s="68"/>
      <c r="AW10" s="68"/>
      <c r="AX10" s="68"/>
      <c r="AY10" s="68"/>
      <c r="AZ10" s="68"/>
      <c r="BA10" s="68"/>
      <c r="BB10" s="68">
        <f>データ!X6</f>
        <v>2148.65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6eJSXJYwUGQCIsde+CpGFo/5Wy48KzeRYe4VCoEpt9gvb9WZYuswmYjxM6174wp8AW98tC6jYdk4WVvh/VvV9w==" saltValue="4lPXfSMLL4UzUIpxdRCmU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385069</v>
      </c>
      <c r="D6" s="33">
        <f t="shared" si="3"/>
        <v>47</v>
      </c>
      <c r="E6" s="33">
        <f t="shared" si="3"/>
        <v>17</v>
      </c>
      <c r="F6" s="33">
        <f t="shared" si="3"/>
        <v>5</v>
      </c>
      <c r="G6" s="33">
        <f t="shared" si="3"/>
        <v>0</v>
      </c>
      <c r="H6" s="33" t="str">
        <f t="shared" si="3"/>
        <v>愛媛県　愛南町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7.65</v>
      </c>
      <c r="Q6" s="34">
        <f t="shared" si="3"/>
        <v>96.84</v>
      </c>
      <c r="R6" s="34">
        <f t="shared" si="3"/>
        <v>2620</v>
      </c>
      <c r="S6" s="34">
        <f t="shared" si="3"/>
        <v>20969</v>
      </c>
      <c r="T6" s="34">
        <f t="shared" si="3"/>
        <v>238.99</v>
      </c>
      <c r="U6" s="34">
        <f t="shared" si="3"/>
        <v>87.74</v>
      </c>
      <c r="V6" s="34">
        <f t="shared" si="3"/>
        <v>1590</v>
      </c>
      <c r="W6" s="34">
        <f t="shared" si="3"/>
        <v>0.74</v>
      </c>
      <c r="X6" s="34">
        <f t="shared" si="3"/>
        <v>2148.65</v>
      </c>
      <c r="Y6" s="35">
        <f>IF(Y7="",NA(),Y7)</f>
        <v>45.66</v>
      </c>
      <c r="Z6" s="35">
        <f t="shared" ref="Z6:AH6" si="4">IF(Z7="",NA(),Z7)</f>
        <v>44.74</v>
      </c>
      <c r="AA6" s="35">
        <f t="shared" si="4"/>
        <v>45.94</v>
      </c>
      <c r="AB6" s="35">
        <f t="shared" si="4"/>
        <v>57.08</v>
      </c>
      <c r="AC6" s="35">
        <f t="shared" si="4"/>
        <v>53.33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1242.7</v>
      </c>
      <c r="BG6" s="35">
        <f t="shared" ref="BG6:BO6" si="7">IF(BG7="",NA(),BG7)</f>
        <v>4037.15</v>
      </c>
      <c r="BH6" s="35">
        <f t="shared" si="7"/>
        <v>3698.07</v>
      </c>
      <c r="BI6" s="35">
        <f t="shared" si="7"/>
        <v>3495.54</v>
      </c>
      <c r="BJ6" s="35">
        <f t="shared" si="7"/>
        <v>3263.47</v>
      </c>
      <c r="BK6" s="35">
        <f t="shared" si="7"/>
        <v>1081.8</v>
      </c>
      <c r="BL6" s="35">
        <f t="shared" si="7"/>
        <v>974.93</v>
      </c>
      <c r="BM6" s="35">
        <f t="shared" si="7"/>
        <v>855.8</v>
      </c>
      <c r="BN6" s="35">
        <f t="shared" si="7"/>
        <v>789.46</v>
      </c>
      <c r="BO6" s="35">
        <f t="shared" si="7"/>
        <v>826.83</v>
      </c>
      <c r="BP6" s="34" t="str">
        <f>IF(BP7="","",IF(BP7="-","【-】","【"&amp;SUBSTITUTE(TEXT(BP7,"#,##0.00"),"-","△")&amp;"】"))</f>
        <v>【765.47】</v>
      </c>
      <c r="BQ6" s="35">
        <f>IF(BQ7="",NA(),BQ7)</f>
        <v>24.1</v>
      </c>
      <c r="BR6" s="35">
        <f t="shared" ref="BR6:BZ6" si="8">IF(BR7="",NA(),BR7)</f>
        <v>23.48</v>
      </c>
      <c r="BS6" s="35">
        <f t="shared" si="8"/>
        <v>23.31</v>
      </c>
      <c r="BT6" s="35">
        <f t="shared" si="8"/>
        <v>28.04</v>
      </c>
      <c r="BU6" s="35">
        <f t="shared" si="8"/>
        <v>26.62</v>
      </c>
      <c r="BV6" s="35">
        <f t="shared" si="8"/>
        <v>52.19</v>
      </c>
      <c r="BW6" s="35">
        <f t="shared" si="8"/>
        <v>55.32</v>
      </c>
      <c r="BX6" s="35">
        <f t="shared" si="8"/>
        <v>59.8</v>
      </c>
      <c r="BY6" s="35">
        <f t="shared" si="8"/>
        <v>57.77</v>
      </c>
      <c r="BZ6" s="35">
        <f t="shared" si="8"/>
        <v>57.31</v>
      </c>
      <c r="CA6" s="34" t="str">
        <f>IF(CA7="","",IF(CA7="-","【-】","【"&amp;SUBSTITUTE(TEXT(CA7,"#,##0.00"),"-","△")&amp;"】"))</f>
        <v>【59.59】</v>
      </c>
      <c r="CB6" s="35">
        <f>IF(CB7="",NA(),CB7)</f>
        <v>568.47</v>
      </c>
      <c r="CC6" s="35">
        <f t="shared" ref="CC6:CK6" si="9">IF(CC7="",NA(),CC7)</f>
        <v>568.45000000000005</v>
      </c>
      <c r="CD6" s="35">
        <f t="shared" si="9"/>
        <v>575</v>
      </c>
      <c r="CE6" s="35">
        <f t="shared" si="9"/>
        <v>477.88</v>
      </c>
      <c r="CF6" s="35">
        <f t="shared" si="9"/>
        <v>511.13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44.21</v>
      </c>
      <c r="CN6" s="35">
        <f t="shared" ref="CN6:CV6" si="10">IF(CN7="",NA(),CN7)</f>
        <v>47.54</v>
      </c>
      <c r="CO6" s="35">
        <f t="shared" si="10"/>
        <v>48.6</v>
      </c>
      <c r="CP6" s="35">
        <f t="shared" si="10"/>
        <v>48.6</v>
      </c>
      <c r="CQ6" s="35">
        <f t="shared" si="10"/>
        <v>47.14</v>
      </c>
      <c r="CR6" s="35">
        <f t="shared" si="10"/>
        <v>52.31</v>
      </c>
      <c r="CS6" s="35">
        <f t="shared" si="10"/>
        <v>60.65</v>
      </c>
      <c r="CT6" s="35">
        <f t="shared" si="10"/>
        <v>51.75</v>
      </c>
      <c r="CU6" s="35">
        <f t="shared" si="10"/>
        <v>50.68</v>
      </c>
      <c r="CV6" s="35">
        <f t="shared" si="10"/>
        <v>50.14</v>
      </c>
      <c r="CW6" s="34" t="str">
        <f>IF(CW7="","",IF(CW7="-","【-】","【"&amp;SUBSTITUTE(TEXT(CW7,"#,##0.00"),"-","△")&amp;"】"))</f>
        <v>【51.30】</v>
      </c>
      <c r="CX6" s="35">
        <f>IF(CX7="",NA(),CX7)</f>
        <v>86.79</v>
      </c>
      <c r="CY6" s="35">
        <f t="shared" ref="CY6:DG6" si="11">IF(CY7="",NA(),CY7)</f>
        <v>87.3</v>
      </c>
      <c r="CZ6" s="35">
        <f t="shared" si="11"/>
        <v>87.02</v>
      </c>
      <c r="DA6" s="35">
        <f t="shared" si="11"/>
        <v>87.1</v>
      </c>
      <c r="DB6" s="35">
        <f t="shared" si="11"/>
        <v>87.67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2">
      <c r="A7" s="28"/>
      <c r="B7" s="37">
        <v>2019</v>
      </c>
      <c r="C7" s="37">
        <v>385069</v>
      </c>
      <c r="D7" s="37">
        <v>47</v>
      </c>
      <c r="E7" s="37">
        <v>17</v>
      </c>
      <c r="F7" s="37">
        <v>5</v>
      </c>
      <c r="G7" s="37">
        <v>0</v>
      </c>
      <c r="H7" s="37" t="s">
        <v>98</v>
      </c>
      <c r="I7" s="37" t="s">
        <v>99</v>
      </c>
      <c r="J7" s="37" t="s">
        <v>100</v>
      </c>
      <c r="K7" s="37" t="s">
        <v>101</v>
      </c>
      <c r="L7" s="37" t="s">
        <v>102</v>
      </c>
      <c r="M7" s="37" t="s">
        <v>103</v>
      </c>
      <c r="N7" s="38" t="s">
        <v>104</v>
      </c>
      <c r="O7" s="38" t="s">
        <v>105</v>
      </c>
      <c r="P7" s="38">
        <v>7.65</v>
      </c>
      <c r="Q7" s="38">
        <v>96.84</v>
      </c>
      <c r="R7" s="38">
        <v>2620</v>
      </c>
      <c r="S7" s="38">
        <v>20969</v>
      </c>
      <c r="T7" s="38">
        <v>238.99</v>
      </c>
      <c r="U7" s="38">
        <v>87.74</v>
      </c>
      <c r="V7" s="38">
        <v>1590</v>
      </c>
      <c r="W7" s="38">
        <v>0.74</v>
      </c>
      <c r="X7" s="38">
        <v>2148.65</v>
      </c>
      <c r="Y7" s="38">
        <v>45.66</v>
      </c>
      <c r="Z7" s="38">
        <v>44.74</v>
      </c>
      <c r="AA7" s="38">
        <v>45.94</v>
      </c>
      <c r="AB7" s="38">
        <v>57.08</v>
      </c>
      <c r="AC7" s="38">
        <v>53.33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1242.7</v>
      </c>
      <c r="BG7" s="38">
        <v>4037.15</v>
      </c>
      <c r="BH7" s="38">
        <v>3698.07</v>
      </c>
      <c r="BI7" s="38">
        <v>3495.54</v>
      </c>
      <c r="BJ7" s="38">
        <v>3263.47</v>
      </c>
      <c r="BK7" s="38">
        <v>1081.8</v>
      </c>
      <c r="BL7" s="38">
        <v>974.93</v>
      </c>
      <c r="BM7" s="38">
        <v>855.8</v>
      </c>
      <c r="BN7" s="38">
        <v>789.46</v>
      </c>
      <c r="BO7" s="38">
        <v>826.83</v>
      </c>
      <c r="BP7" s="38">
        <v>765.47</v>
      </c>
      <c r="BQ7" s="38">
        <v>24.1</v>
      </c>
      <c r="BR7" s="38">
        <v>23.48</v>
      </c>
      <c r="BS7" s="38">
        <v>23.31</v>
      </c>
      <c r="BT7" s="38">
        <v>28.04</v>
      </c>
      <c r="BU7" s="38">
        <v>26.62</v>
      </c>
      <c r="BV7" s="38">
        <v>52.19</v>
      </c>
      <c r="BW7" s="38">
        <v>55.32</v>
      </c>
      <c r="BX7" s="38">
        <v>59.8</v>
      </c>
      <c r="BY7" s="38">
        <v>57.77</v>
      </c>
      <c r="BZ7" s="38">
        <v>57.31</v>
      </c>
      <c r="CA7" s="38">
        <v>59.59</v>
      </c>
      <c r="CB7" s="38">
        <v>568.47</v>
      </c>
      <c r="CC7" s="38">
        <v>568.45000000000005</v>
      </c>
      <c r="CD7" s="38">
        <v>575</v>
      </c>
      <c r="CE7" s="38">
        <v>477.88</v>
      </c>
      <c r="CF7" s="38">
        <v>511.13</v>
      </c>
      <c r="CG7" s="38">
        <v>296.14</v>
      </c>
      <c r="CH7" s="38">
        <v>283.17</v>
      </c>
      <c r="CI7" s="38">
        <v>263.76</v>
      </c>
      <c r="CJ7" s="38">
        <v>274.35000000000002</v>
      </c>
      <c r="CK7" s="38">
        <v>273.52</v>
      </c>
      <c r="CL7" s="38">
        <v>257.86</v>
      </c>
      <c r="CM7" s="38">
        <v>44.21</v>
      </c>
      <c r="CN7" s="38">
        <v>47.54</v>
      </c>
      <c r="CO7" s="38">
        <v>48.6</v>
      </c>
      <c r="CP7" s="38">
        <v>48.6</v>
      </c>
      <c r="CQ7" s="38">
        <v>47.14</v>
      </c>
      <c r="CR7" s="38">
        <v>52.31</v>
      </c>
      <c r="CS7" s="38">
        <v>60.65</v>
      </c>
      <c r="CT7" s="38">
        <v>51.75</v>
      </c>
      <c r="CU7" s="38">
        <v>50.68</v>
      </c>
      <c r="CV7" s="38">
        <v>50.14</v>
      </c>
      <c r="CW7" s="38">
        <v>51.3</v>
      </c>
      <c r="CX7" s="38">
        <v>86.79</v>
      </c>
      <c r="CY7" s="38">
        <v>87.3</v>
      </c>
      <c r="CZ7" s="38">
        <v>87.02</v>
      </c>
      <c r="DA7" s="38">
        <v>87.1</v>
      </c>
      <c r="DB7" s="38">
        <v>87.67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2021-02-03T05:15:09Z</cp:lastPrinted>
  <dcterms:created xsi:type="dcterms:W3CDTF">2020-12-04T03:08:08Z</dcterms:created>
  <dcterms:modified xsi:type="dcterms:W3CDTF">2021-02-03T09:42:38Z</dcterms:modified>
  <cp:category/>
</cp:coreProperties>
</file>