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mc:AlternateContent xmlns:mc="http://schemas.openxmlformats.org/markup-compatibility/2006">
    <mc:Choice Requires="x15">
      <x15ac:absPath xmlns:x15ac="http://schemas.microsoft.com/office/spreadsheetml/2010/11/ac" url="C:\Users\A300274\Desktop\各種通知・要回答文書\【0204〆】公営企業に係る経営比較分析表（令和元年度決算）の分析等について\提出\"/>
    </mc:Choice>
  </mc:AlternateContent>
  <xr:revisionPtr revIDLastSave="0" documentId="13_ncr:1_{DE22DB68-7CC2-4B5E-80E1-833F0ACD7271}" xr6:coauthVersionLast="36" xr6:coauthVersionMax="36" xr10:uidLastSave="{00000000-0000-0000-0000-000000000000}"/>
  <workbookProtection workbookAlgorithmName="SHA-512" workbookHashValue="clZ/5GSTgFpHq601hqU3nv9GiCrwySrlEKrw0tOvwwOepa9inq+83phOlvfWrRCEWICTsRRZRjMsRCUxCJLRzw==" workbookSaltValue="IBkHXqsZg372f6hHL97mKg==" workbookSpinCount="100000" lockStructure="1"/>
  <bookViews>
    <workbookView xWindow="0" yWindow="0" windowWidth="15360" windowHeight="763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O6" i="5"/>
  <c r="I10" i="4" s="1"/>
  <c r="N6" i="5"/>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E86" i="4"/>
  <c r="AL10" i="4"/>
  <c r="AD10" i="4"/>
  <c r="P10" i="4"/>
  <c r="B10" i="4"/>
  <c r="AD8" i="4"/>
  <c r="W8" i="4"/>
  <c r="B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<sst xmlns="http://schemas.openxmlformats.org/spreadsheetml/2006/main" count="236" uniqueCount="120">
  <si>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</si>
  <si>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</si>
  <si>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</si>
  <si>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</si>
  <si>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</si>
  <si>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</si>
  <si>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</si>
  <si>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</si>
  <si>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</si>
  <si>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</si>
  <si>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</si>
  <si>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</si>
  <si>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</si>
  <si>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</si>
  <si>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</si>
  <si>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</si>
  <si>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</si>
  <si>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</si>
  <si>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</si>
  <si>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</si>
  <si>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</si>
  <si>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</si>
  <si>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</si>
  <si>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</si>
  <si>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</si>
  <si>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</si>
  <si>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</si>
  <si>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</si>
  <si>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</si>
  <si>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</si>
  <si>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</si>
  <si>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</si>
  <si>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</si>
  <si>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</si>
  <si>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</si>
  <si>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</si>
  <si>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</si>
  <si>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</si>
  <si>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</si>
  <si>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</si>
  <si>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</si>
  <si>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</si>
  <si>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</si>
  <si>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</si>
  <si>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</si>
  <si>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</si>
  <si>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</si>
  <si>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</si>
  <si>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</si>
  <si>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</si>
  <si>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</si>
  <si>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</si>
  <si>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</si>
  <si>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</si>
  <si>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</si>
  <si>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</si>
  <si>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</si>
  <si>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</si>
  <si>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</si>
  <si>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</si>
  <si>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</si>
  <si>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</si>
  <si>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</si>
  <si>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</si>
  <si>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</si>
  <si>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</si>
  <si>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</si>
  <si>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</si>
  <si>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</si>
  <si>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</si>
  <si>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</si>
  <si>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</si>
  <si>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</si>
  <si>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</si>
  <si>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</si>
  <si>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</si>
  <si>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</si>
  <si>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</si>
  <si>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</si>
  <si>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</si>
  <si>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</si>
  <si>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</si>
  <si>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</si>
  <si>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</si>
  <si>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</si>
  <si>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</si>
  <si>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</si>
  <si>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</si>
  <si>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</si>
  <si>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</si>
  <si>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</si>
  <si>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</si>
  <si>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</si>
  <si>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</si>
  <si>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</si>
  <si>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</si>
  <si>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</si>
  <si>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</si>
  <si>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</si>
  <si>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</si>
  <si>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</si>
  <si>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</si>
  <si>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</si>
  <si>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</si>
  <si>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</si>
  <si>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</si>
  <si>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</si>
  <si>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</si>
  <si>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</si>
  <si>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</si>
  <si>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</si>
  <si>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</si>
  <si>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</si>
  <si>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</si>
  <si>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</si>
  <si>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</si>
  <si>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</si>
  <si>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1.経営の健全化・効率性について分析した結果、本町において、特に改善が必要だと考えられるのは、収益的収支比率、経費回収率及び汚水処理原価である。収益が使用料以外の収入で賄われている傾向が顕著にあらわれていることから、適切な使用料への見直しや、水洗化の普及促進により利用効率を高め、有収水量の増加により使用料収入を確保し、経営改善に努めることが必要である。
　2.老朽化の状況については、近年、経年による施設の故障等が多くみられ、修繕費による経営負担も増加していることから、施設の機能診断や機能保全計画を策定し、老朽化した施設の改修・更新等を計画的に実施することで、必要経費の削減に努める。</t>
    <rPh sb="91" eb="93">
      <t>ケイコウ</t>
    </rPh>
    <rPh sb="245" eb="247">
      <t>キノウ</t>
    </rPh>
    <rPh sb="271" eb="274">
      <t>ケイカクテキ</t>
    </rPh>
    <rPh sb="283" eb="285">
      <t>ヒツヨウ</t>
    </rPh>
    <rPh sb="285" eb="287">
      <t>ケイヒ</t>
    </rPh>
    <phoneticPr fontId="4"/>
  </si>
  <si>
    <t>・収益的収支比率については、直近２年間は50％前後へ低下している。主な要因は、施設にかかる工事費の増加による維持修繕費の増額であると考えられる。施設の老朽化に伴い、今後も維持修繕費の増加が予想されるため、この先数年は数値の改善は見込めない。
・経費回収率については、近年は25％前後で推移しているが、類似団体平均と比較して大幅に低く推移している。収益については、使用料以外の収入に大きく依存している影響が考えられ、経営の効率性を低下させる要因となっている。
・汚水処理原価については、類似団体と比較すると高い数値で推移していることから、今後も維持管理費の削減や接続率の向上等の経営改善が必要である。
・施設利用率については、平成28年度に上昇した値からは横ばいであるが、類似団体平均と比較すると下回っているため、適切な施設規模となっているか検討する必要がある。
・水洗化率については、ほぼ横ばいであるが、類似団体平均との比較では下回っている。今後は未接続者への水洗化普及促進に努める必要がある。</t>
    <rPh sb="23" eb="25">
      <t>ゼンゴ</t>
    </rPh>
    <rPh sb="26" eb="28">
      <t>テイカ</t>
    </rPh>
    <rPh sb="39" eb="41">
      <t>シセツ</t>
    </rPh>
    <rPh sb="45" eb="47">
      <t>コウジ</t>
    </rPh>
    <rPh sb="47" eb="48">
      <t>ヒ</t>
    </rPh>
    <rPh sb="49" eb="51">
      <t>ゾウカ</t>
    </rPh>
    <rPh sb="72" eb="74">
      <t>シセツ</t>
    </rPh>
    <rPh sb="75" eb="78">
      <t>ロウキュウカ</t>
    </rPh>
    <rPh sb="79" eb="80">
      <t>トモナ</t>
    </rPh>
    <rPh sb="85" eb="87">
      <t>イジ</t>
    </rPh>
    <rPh sb="87" eb="89">
      <t>シュウゼン</t>
    </rPh>
    <rPh sb="89" eb="90">
      <t>ヒ</t>
    </rPh>
    <rPh sb="91" eb="93">
      <t>ゾウカ</t>
    </rPh>
    <rPh sb="94" eb="96">
      <t>ヨソウ</t>
    </rPh>
    <rPh sb="104" eb="105">
      <t>サキ</t>
    </rPh>
    <rPh sb="108" eb="110">
      <t>スウチ</t>
    </rPh>
    <rPh sb="111" eb="113">
      <t>カイゼン</t>
    </rPh>
    <rPh sb="114" eb="116">
      <t>ミコ</t>
    </rPh>
    <rPh sb="133" eb="135">
      <t>キンネン</t>
    </rPh>
    <rPh sb="139" eb="141">
      <t>ゼンゴ</t>
    </rPh>
    <rPh sb="142" eb="144">
      <t>スイイ</t>
    </rPh>
    <rPh sb="161" eb="163">
      <t>オオハバ</t>
    </rPh>
    <rPh sb="190" eb="191">
      <t>オオ</t>
    </rPh>
    <rPh sb="199" eb="201">
      <t>エイキョウ</t>
    </rPh>
    <rPh sb="268" eb="270">
      <t>コンゴ</t>
    </rPh>
    <rPh sb="323" eb="324">
      <t>アタイ</t>
    </rPh>
    <rPh sb="327" eb="328">
      <t>ヨコ</t>
    </rPh>
    <rPh sb="394" eb="395">
      <t>ヨコ</t>
    </rPh>
    <phoneticPr fontId="4"/>
  </si>
  <si>
    <t>　本町の漁業集落排水施設は、供用開始から20年以上経過している施設もあり、経年による老朽化が懸念されている。また、施設自体が海岸沿いにある点も、施設の劣化を早める要因にもなっている。近年ではポンプ施設等、機械施設の故障が頻繁に発生しており、これらの修繕費の増加が経営の効率性を低下させている要因である。このため、令和２年度から漁業集落排水施設の機能診断を実施したうえで機能保全計画を策定し、施設の長寿命化やライフサイクルコストの縮減を図り、計画的な維持管理・更新を行う予定である。</t>
    <rPh sb="64" eb="65">
      <t>ゾ</t>
    </rPh>
    <rPh sb="72" eb="74">
      <t>シセツ</t>
    </rPh>
    <rPh sb="75" eb="77">
      <t>レッカ</t>
    </rPh>
    <rPh sb="81" eb="83">
      <t>ヨウイン</t>
    </rPh>
    <rPh sb="156" eb="158">
      <t>レイワ</t>
    </rPh>
    <rPh sb="159" eb="161">
      <t>ネンド</t>
    </rPh>
    <rPh sb="172" eb="174">
      <t>キノウ</t>
    </rPh>
    <rPh sb="174" eb="176">
      <t>シンダン</t>
    </rPh>
    <rPh sb="177" eb="179">
      <t>ジッシ</t>
    </rPh>
    <rPh sb="191" eb="193">
      <t>サクテイ</t>
    </rPh>
    <rPh sb="232" eb="233">
      <t>オコナ</t>
    </rPh>
    <rPh sb="234" eb="23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</si>
</sst>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D9-40E8-89C5-4D92CF1BEDF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0.01</c:v>
                </c:pt>
                <c:pt idx="2">
                  <c:v>0.09</c:v>
                </c:pt>
                <c:pt idx="3">
                  <c:v>0.02</c:v>
                </c:pt>
                <c:pt idx="4">
                  <c:v>0.01</c:v>
                </c:pt>
              </c:numCache>
            </c:numRef>
          </c:val>
          <c:smooth val="0"/>
          <c:extLst>
            <c:ext xmlns:c16="http://schemas.microsoft.com/office/drawing/2014/chart" uri="{C3380CC4-5D6E-409C-BE32-E72D297353CC}">
              <c16:uniqueId val="{00000001-6AD9-40E8-89C5-4D92CF1BEDF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20.41</c:v>
                </c:pt>
                <c:pt idx="1">
                  <c:v>27.04</c:v>
                </c:pt>
                <c:pt idx="2">
                  <c:v>27.38</c:v>
                </c:pt>
                <c:pt idx="3">
                  <c:v>27.38</c:v>
                </c:pt>
                <c:pt idx="4">
                  <c:v>25.68</c:v>
                </c:pt>
              </c:numCache>
            </c:numRef>
          </c:val>
          <c:extLst>
            <c:ext xmlns:c16="http://schemas.microsoft.com/office/drawing/2014/chart" uri="{C3380CC4-5D6E-409C-BE32-E72D297353CC}">
              <c16:uniqueId val="{00000000-0ECA-45A1-8B4D-78BC3220AE2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35.64</c:v>
                </c:pt>
                <c:pt idx="1">
                  <c:v>33.729999999999997</c:v>
                </c:pt>
                <c:pt idx="2">
                  <c:v>33.21</c:v>
                </c:pt>
                <c:pt idx="3">
                  <c:v>32.229999999999997</c:v>
                </c:pt>
                <c:pt idx="4">
                  <c:v>32.479999999999997</c:v>
                </c:pt>
              </c:numCache>
            </c:numRef>
          </c:val>
          <c:smooth val="0"/>
          <c:extLst>
            <c:ext xmlns:c16="http://schemas.microsoft.com/office/drawing/2014/chart" uri="{C3380CC4-5D6E-409C-BE32-E72D297353CC}">
              <c16:uniqueId val="{00000001-0ECA-45A1-8B4D-78BC3220AE2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68.37</c:v>
                </c:pt>
                <c:pt idx="1">
                  <c:v>69.47</c:v>
                </c:pt>
                <c:pt idx="2">
                  <c:v>68.28</c:v>
                </c:pt>
                <c:pt idx="3">
                  <c:v>66.92</c:v>
                </c:pt>
                <c:pt idx="4">
                  <c:v>67.040000000000006</c:v>
                </c:pt>
              </c:numCache>
            </c:numRef>
          </c:val>
          <c:extLst>
            <c:ext xmlns:c16="http://schemas.microsoft.com/office/drawing/2014/chart" uri="{C3380CC4-5D6E-409C-BE32-E72D297353CC}">
              <c16:uniqueId val="{00000000-2744-4E6A-BBFB-91EF6B2A540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82.92</c:v>
                </c:pt>
                <c:pt idx="1">
                  <c:v>79.989999999999995</c:v>
                </c:pt>
                <c:pt idx="2">
                  <c:v>79.98</c:v>
                </c:pt>
                <c:pt idx="3">
                  <c:v>80.8</c:v>
                </c:pt>
                <c:pt idx="4">
                  <c:v>79.2</c:v>
                </c:pt>
              </c:numCache>
            </c:numRef>
          </c:val>
          <c:smooth val="0"/>
          <c:extLst>
            <c:ext xmlns:c16="http://schemas.microsoft.com/office/drawing/2014/chart" uri="{C3380CC4-5D6E-409C-BE32-E72D297353CC}">
              <c16:uniqueId val="{00000001-2744-4E6A-BBFB-91EF6B2A540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60.76</c:v>
                </c:pt>
                <c:pt idx="1">
                  <c:v>62.53</c:v>
                </c:pt>
                <c:pt idx="2">
                  <c:v>67.680000000000007</c:v>
                </c:pt>
                <c:pt idx="3">
                  <c:v>49.97</c:v>
                </c:pt>
                <c:pt idx="4">
                  <c:v>50.94</c:v>
                </c:pt>
              </c:numCache>
            </c:numRef>
          </c:val>
          <c:extLst>
            <c:ext xmlns:c16="http://schemas.microsoft.com/office/drawing/2014/chart" uri="{C3380CC4-5D6E-409C-BE32-E72D297353CC}">
              <c16:uniqueId val="{00000000-2682-4FBD-BF6A-06C042A6BA4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82-4FBD-BF6A-06C042A6BA4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FE-4C27-92B2-3E8DBC5A579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FE-4C27-92B2-3E8DBC5A579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6F-4275-9CDE-6941126F122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6F-4275-9CDE-6941126F122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F9-41AB-BE55-DB9AB96ED8B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F9-41AB-BE55-DB9AB96ED8B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1F-4A28-9887-FD45B6B9F0B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1F-4A28-9887-FD45B6B9F0B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2162.4499999999998</c:v>
                </c:pt>
                <c:pt idx="1">
                  <c:v>2794.38</c:v>
                </c:pt>
                <c:pt idx="2">
                  <c:v>2527.58</c:v>
                </c:pt>
                <c:pt idx="3">
                  <c:v>2368.34</c:v>
                </c:pt>
                <c:pt idx="4">
                  <c:v>2167.98</c:v>
                </c:pt>
              </c:numCache>
            </c:numRef>
          </c:val>
          <c:extLst>
            <c:ext xmlns:c16="http://schemas.microsoft.com/office/drawing/2014/chart" uri="{C3380CC4-5D6E-409C-BE32-E72D297353CC}">
              <c16:uniqueId val="{00000000-0D2F-4C6E-B57E-F443C3A2CD1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1029.24</c:v>
                </c:pt>
                <c:pt idx="1">
                  <c:v>1063.93</c:v>
                </c:pt>
                <c:pt idx="2">
                  <c:v>1060.8599999999999</c:v>
                </c:pt>
                <c:pt idx="3">
                  <c:v>1006.65</c:v>
                </c:pt>
                <c:pt idx="4">
                  <c:v>998.42</c:v>
                </c:pt>
              </c:numCache>
            </c:numRef>
          </c:val>
          <c:smooth val="0"/>
          <c:extLst>
            <c:ext xmlns:c16="http://schemas.microsoft.com/office/drawing/2014/chart" uri="{C3380CC4-5D6E-409C-BE32-E72D297353CC}">
              <c16:uniqueId val="{00000001-0D2F-4C6E-B57E-F443C3A2CD1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27.41</c:v>
                </c:pt>
                <c:pt idx="1">
                  <c:v>26.57</c:v>
                </c:pt>
                <c:pt idx="2">
                  <c:v>33.58</c:v>
                </c:pt>
                <c:pt idx="3">
                  <c:v>24.24</c:v>
                </c:pt>
                <c:pt idx="4">
                  <c:v>25.13</c:v>
                </c:pt>
              </c:numCache>
            </c:numRef>
          </c:val>
          <c:extLst>
            <c:ext xmlns:c16="http://schemas.microsoft.com/office/drawing/2014/chart" uri="{C3380CC4-5D6E-409C-BE32-E72D297353CC}">
              <c16:uniqueId val="{00000000-3B68-482A-9811-6A37885796F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43.13</c:v>
                </c:pt>
                <c:pt idx="1">
                  <c:v>46.26</c:v>
                </c:pt>
                <c:pt idx="2">
                  <c:v>45.81</c:v>
                </c:pt>
                <c:pt idx="3">
                  <c:v>43.43</c:v>
                </c:pt>
                <c:pt idx="4">
                  <c:v>41.41</c:v>
                </c:pt>
              </c:numCache>
            </c:numRef>
          </c:val>
          <c:smooth val="0"/>
          <c:extLst>
            <c:ext xmlns:c16="http://schemas.microsoft.com/office/drawing/2014/chart" uri="{C3380CC4-5D6E-409C-BE32-E72D297353CC}">
              <c16:uniqueId val="{00000001-3B68-482A-9811-6A37885796F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556.27</c:v>
                </c:pt>
                <c:pt idx="1">
                  <c:v>539.57000000000005</c:v>
                </c:pt>
                <c:pt idx="2">
                  <c:v>429.02</c:v>
                </c:pt>
                <c:pt idx="3">
                  <c:v>600.11</c:v>
                </c:pt>
                <c:pt idx="4">
                  <c:v>584.17999999999995</c:v>
                </c:pt>
              </c:numCache>
            </c:numRef>
          </c:val>
          <c:extLst>
            <c:ext xmlns:c16="http://schemas.microsoft.com/office/drawing/2014/chart" uri="{C3380CC4-5D6E-409C-BE32-E72D297353CC}">
              <c16:uniqueId val="{00000000-70EC-4704-97F5-1E5874F1B59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392.03</c:v>
                </c:pt>
                <c:pt idx="1">
                  <c:v>376.4</c:v>
                </c:pt>
                <c:pt idx="2">
                  <c:v>383.92</c:v>
                </c:pt>
                <c:pt idx="3">
                  <c:v>400.44</c:v>
                </c:pt>
                <c:pt idx="4">
                  <c:v>417.56</c:v>
                </c:pt>
              </c:numCache>
            </c:numRef>
          </c:val>
          <c:smooth val="0"/>
          <c:extLst>
            <c:ext xmlns:c16="http://schemas.microsoft.com/office/drawing/2014/chart" uri="{C3380CC4-5D6E-409C-BE32-E72D297353CC}">
              <c16:uniqueId val="{00000001-70EC-4704-97F5-1E5874F1B59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W34" zoomScaleNormal="100" workbookViewId="0">
      <selection activeCell="CA47" sqref="CA4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愛媛県　愛南町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tr">
        <f>データ!$M$6</f>
        <v>非設置</v>
      </c>
      <c r="AE8" s="73"/>
      <c r="AF8" s="73"/>
      <c r="AG8" s="73"/>
      <c r="AH8" s="73"/>
      <c r="AI8" s="73"/>
      <c r="AJ8" s="73"/>
      <c r="AK8" s="3"/>
      <c r="AL8" s="69">
        <f>データ!S6</f>
        <v>20969</v>
      </c>
      <c r="AM8" s="69"/>
      <c r="AN8" s="69"/>
      <c r="AO8" s="69"/>
      <c r="AP8" s="69"/>
      <c r="AQ8" s="69"/>
      <c r="AR8" s="69"/>
      <c r="AS8" s="69"/>
      <c r="AT8" s="68">
        <f>データ!T6</f>
        <v>238.99</v>
      </c>
      <c r="AU8" s="68"/>
      <c r="AV8" s="68"/>
      <c r="AW8" s="68"/>
      <c r="AX8" s="68"/>
      <c r="AY8" s="68"/>
      <c r="AZ8" s="68"/>
      <c r="BA8" s="68"/>
      <c r="BB8" s="68">
        <f>データ!U6</f>
        <v>87.74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t="str">
        <f>データ!O6</f>
        <v>該当数値なし</v>
      </c>
      <c r="J10" s="68"/>
      <c r="K10" s="68"/>
      <c r="L10" s="68"/>
      <c r="M10" s="68"/>
      <c r="N10" s="68"/>
      <c r="O10" s="68"/>
      <c r="P10" s="68">
        <f>データ!P6</f>
        <v>3.88</v>
      </c>
      <c r="Q10" s="68"/>
      <c r="R10" s="68"/>
      <c r="S10" s="68"/>
      <c r="T10" s="68"/>
      <c r="U10" s="68"/>
      <c r="V10" s="68"/>
      <c r="W10" s="68">
        <f>データ!Q6</f>
        <v>81.93</v>
      </c>
      <c r="X10" s="68"/>
      <c r="Y10" s="68"/>
      <c r="Z10" s="68"/>
      <c r="AA10" s="68"/>
      <c r="AB10" s="68"/>
      <c r="AC10" s="68"/>
      <c r="AD10" s="69">
        <f>データ!R6</f>
        <v>2620</v>
      </c>
      <c r="AE10" s="69"/>
      <c r="AF10" s="69"/>
      <c r="AG10" s="69"/>
      <c r="AH10" s="69"/>
      <c r="AI10" s="69"/>
      <c r="AJ10" s="69"/>
      <c r="AK10" s="2"/>
      <c r="AL10" s="69">
        <f>データ!V6</f>
        <v>807</v>
      </c>
      <c r="AM10" s="69"/>
      <c r="AN10" s="69"/>
      <c r="AO10" s="69"/>
      <c r="AP10" s="69"/>
      <c r="AQ10" s="69"/>
      <c r="AR10" s="69"/>
      <c r="AS10" s="69"/>
      <c r="AT10" s="68">
        <f>データ!W6</f>
        <v>0.3</v>
      </c>
      <c r="AU10" s="68"/>
      <c r="AV10" s="68"/>
      <c r="AW10" s="68"/>
      <c r="AX10" s="68"/>
      <c r="AY10" s="68"/>
      <c r="AZ10" s="68"/>
      <c r="BA10" s="68"/>
      <c r="BB10" s="68">
        <f>データ!X6</f>
        <v>2690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【953.26】</v>
      </c>
      <c r="I86" s="26" t="str">
        <f>データ!CA6</f>
        <v>【45.31】</v>
      </c>
      <c r="J86" s="26" t="str">
        <f>データ!CL6</f>
        <v>【379.91】</v>
      </c>
      <c r="K86" s="26" t="str">
        <f>データ!CW6</f>
        <v>【33.67】</v>
      </c>
      <c r="L86" s="26" t="str">
        <f>データ!DH6</f>
        <v>【79.94】</v>
      </c>
      <c r="M86" s="26" t="s">
        <v>44</v>
      </c>
      <c r="N86" s="26" t="s">
        <v>44</v>
      </c>
      <c r="O86" s="26" t="str">
        <f>データ!EO6</f>
        <v>【0.01】</v>
      </c>
    </row>
  </sheetData>
  <sheetProtection algorithmName="SHA-512" hashValue="vo6S9J0Wel8lqUAvTufs+uHHhlIDb1cZ/uzOhUToaggAU0qchBQaw3BbBBOohwyJCml6Pb/OLq/ITMy+urpKcA==" saltValue="4ImeS4L3/yr2jjicTHD05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2019</v>
      </c>
      <c r="C6" s="33">
        <f t="shared" ref="C6:X6" si="3">C7</f>
        <v>385069</v>
      </c>
      <c r="D6" s="33">
        <f t="shared" si="3"/>
        <v>47</v>
      </c>
      <c r="E6" s="33">
        <f t="shared" si="3"/>
        <v>17</v>
      </c>
      <c r="F6" s="33">
        <f t="shared" si="3"/>
        <v>6</v>
      </c>
      <c r="G6" s="33">
        <f t="shared" si="3"/>
        <v>0</v>
      </c>
      <c r="H6" s="33" t="str">
        <f t="shared" si="3"/>
        <v>愛媛県　愛南町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3.88</v>
      </c>
      <c r="Q6" s="34">
        <f t="shared" si="3"/>
        <v>81.93</v>
      </c>
      <c r="R6" s="34">
        <f t="shared" si="3"/>
        <v>2620</v>
      </c>
      <c r="S6" s="34">
        <f t="shared" si="3"/>
        <v>20969</v>
      </c>
      <c r="T6" s="34">
        <f t="shared" si="3"/>
        <v>238.99</v>
      </c>
      <c r="U6" s="34">
        <f t="shared" si="3"/>
        <v>87.74</v>
      </c>
      <c r="V6" s="34">
        <f t="shared" si="3"/>
        <v>807</v>
      </c>
      <c r="W6" s="34">
        <f t="shared" si="3"/>
        <v>0.3</v>
      </c>
      <c r="X6" s="34">
        <f t="shared" si="3"/>
        <v>2690</v>
      </c>
      <c r="Y6" s="35">
        <f>IF(Y7="",NA(),Y7)</f>
        <v>60.76</v>
      </c>
      <c r="Z6" s="35">
        <f t="shared" ref="Z6:AH6" si="4">IF(Z7="",NA(),Z7)</f>
        <v>62.53</v>
      </c>
      <c r="AA6" s="35">
        <f t="shared" si="4"/>
        <v>67.680000000000007</v>
      </c>
      <c r="AB6" s="35">
        <f t="shared" si="4"/>
        <v>49.97</v>
      </c>
      <c r="AC6" s="35">
        <f t="shared" si="4"/>
        <v>50.94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2162.4499999999998</v>
      </c>
      <c r="BG6" s="35">
        <f t="shared" ref="BG6:BO6" si="7">IF(BG7="",NA(),BG7)</f>
        <v>2794.38</v>
      </c>
      <c r="BH6" s="35">
        <f t="shared" si="7"/>
        <v>2527.58</v>
      </c>
      <c r="BI6" s="35">
        <f t="shared" si="7"/>
        <v>2368.34</v>
      </c>
      <c r="BJ6" s="35">
        <f t="shared" si="7"/>
        <v>2167.98</v>
      </c>
      <c r="BK6" s="35">
        <f t="shared" si="7"/>
        <v>1029.24</v>
      </c>
      <c r="BL6" s="35">
        <f t="shared" si="7"/>
        <v>1063.93</v>
      </c>
      <c r="BM6" s="35">
        <f t="shared" si="7"/>
        <v>1060.8599999999999</v>
      </c>
      <c r="BN6" s="35">
        <f t="shared" si="7"/>
        <v>1006.65</v>
      </c>
      <c r="BO6" s="35">
        <f t="shared" si="7"/>
        <v>998.42</v>
      </c>
      <c r="BP6" s="34" t="str">
        <f>IF(BP7="","",IF(BP7="-","【-】","【"&amp;SUBSTITUTE(TEXT(BP7,"#,##0.00"),"-","△")&amp;"】"))</f>
        <v>【953.26】</v>
      </c>
      <c r="BQ6" s="35">
        <f>IF(BQ7="",NA(),BQ7)</f>
        <v>27.41</v>
      </c>
      <c r="BR6" s="35">
        <f t="shared" ref="BR6:BZ6" si="8">IF(BR7="",NA(),BR7)</f>
        <v>26.57</v>
      </c>
      <c r="BS6" s="35">
        <f t="shared" si="8"/>
        <v>33.58</v>
      </c>
      <c r="BT6" s="35">
        <f t="shared" si="8"/>
        <v>24.24</v>
      </c>
      <c r="BU6" s="35">
        <f t="shared" si="8"/>
        <v>25.13</v>
      </c>
      <c r="BV6" s="35">
        <f t="shared" si="8"/>
        <v>43.13</v>
      </c>
      <c r="BW6" s="35">
        <f t="shared" si="8"/>
        <v>46.26</v>
      </c>
      <c r="BX6" s="35">
        <f t="shared" si="8"/>
        <v>45.81</v>
      </c>
      <c r="BY6" s="35">
        <f t="shared" si="8"/>
        <v>43.43</v>
      </c>
      <c r="BZ6" s="35">
        <f t="shared" si="8"/>
        <v>41.41</v>
      </c>
      <c r="CA6" s="34" t="str">
        <f>IF(CA7="","",IF(CA7="-","【-】","【"&amp;SUBSTITUTE(TEXT(CA7,"#,##0.00"),"-","△")&amp;"】"))</f>
        <v>【45.31】</v>
      </c>
      <c r="CB6" s="35">
        <f>IF(CB7="",NA(),CB7)</f>
        <v>556.27</v>
      </c>
      <c r="CC6" s="35">
        <f t="shared" ref="CC6:CK6" si="9">IF(CC7="",NA(),CC7)</f>
        <v>539.57000000000005</v>
      </c>
      <c r="CD6" s="35">
        <f t="shared" si="9"/>
        <v>429.02</v>
      </c>
      <c r="CE6" s="35">
        <f t="shared" si="9"/>
        <v>600.11</v>
      </c>
      <c r="CF6" s="35">
        <f t="shared" si="9"/>
        <v>584.17999999999995</v>
      </c>
      <c r="CG6" s="35">
        <f t="shared" si="9"/>
        <v>392.03</v>
      </c>
      <c r="CH6" s="35">
        <f t="shared" si="9"/>
        <v>376.4</v>
      </c>
      <c r="CI6" s="35">
        <f t="shared" si="9"/>
        <v>383.92</v>
      </c>
      <c r="CJ6" s="35">
        <f t="shared" si="9"/>
        <v>400.44</v>
      </c>
      <c r="CK6" s="35">
        <f t="shared" si="9"/>
        <v>417.56</v>
      </c>
      <c r="CL6" s="34" t="str">
        <f>IF(CL7="","",IF(CL7="-","【-】","【"&amp;SUBSTITUTE(TEXT(CL7,"#,##0.00"),"-","△")&amp;"】"))</f>
        <v>【379.91】</v>
      </c>
      <c r="CM6" s="35">
        <f>IF(CM7="",NA(),CM7)</f>
        <v>20.41</v>
      </c>
      <c r="CN6" s="35">
        <f t="shared" ref="CN6:CV6" si="10">IF(CN7="",NA(),CN7)</f>
        <v>27.04</v>
      </c>
      <c r="CO6" s="35">
        <f t="shared" si="10"/>
        <v>27.38</v>
      </c>
      <c r="CP6" s="35">
        <f t="shared" si="10"/>
        <v>27.38</v>
      </c>
      <c r="CQ6" s="35">
        <f t="shared" si="10"/>
        <v>25.68</v>
      </c>
      <c r="CR6" s="35">
        <f t="shared" si="10"/>
        <v>35.64</v>
      </c>
      <c r="CS6" s="35">
        <f t="shared" si="10"/>
        <v>33.729999999999997</v>
      </c>
      <c r="CT6" s="35">
        <f t="shared" si="10"/>
        <v>33.21</v>
      </c>
      <c r="CU6" s="35">
        <f t="shared" si="10"/>
        <v>32.229999999999997</v>
      </c>
      <c r="CV6" s="35">
        <f t="shared" si="10"/>
        <v>32.479999999999997</v>
      </c>
      <c r="CW6" s="34" t="str">
        <f>IF(CW7="","",IF(CW7="-","【-】","【"&amp;SUBSTITUTE(TEXT(CW7,"#,##0.00"),"-","△")&amp;"】"))</f>
        <v>【33.67】</v>
      </c>
      <c r="CX6" s="35">
        <f>IF(CX7="",NA(),CX7)</f>
        <v>68.37</v>
      </c>
      <c r="CY6" s="35">
        <f t="shared" ref="CY6:DG6" si="11">IF(CY7="",NA(),CY7)</f>
        <v>69.47</v>
      </c>
      <c r="CZ6" s="35">
        <f t="shared" si="11"/>
        <v>68.28</v>
      </c>
      <c r="DA6" s="35">
        <f t="shared" si="11"/>
        <v>66.92</v>
      </c>
      <c r="DB6" s="35">
        <f t="shared" si="11"/>
        <v>67.040000000000006</v>
      </c>
      <c r="DC6" s="35">
        <f t="shared" si="11"/>
        <v>82.92</v>
      </c>
      <c r="DD6" s="35">
        <f t="shared" si="11"/>
        <v>79.989999999999995</v>
      </c>
      <c r="DE6" s="35">
        <f t="shared" si="11"/>
        <v>79.98</v>
      </c>
      <c r="DF6" s="35">
        <f t="shared" si="11"/>
        <v>80.8</v>
      </c>
      <c r="DG6" s="35">
        <f t="shared" si="11"/>
        <v>79.2</v>
      </c>
      <c r="DH6" s="34" t="str">
        <f>IF(DH7="","",IF(DH7="-","【-】","【"&amp;SUBSTITUTE(TEXT(DH7,"#,##0.00"),"-","△")&amp;"】"))</f>
        <v>【79.94】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0.01</v>
      </c>
      <c r="EL6" s="35">
        <f t="shared" si="14"/>
        <v>0.09</v>
      </c>
      <c r="EM6" s="35">
        <f t="shared" si="14"/>
        <v>0.02</v>
      </c>
      <c r="EN6" s="35">
        <f t="shared" si="14"/>
        <v>0.01</v>
      </c>
      <c r="EO6" s="34" t="str">
        <f>IF(EO7="","",IF(EO7="-","【-】","【"&amp;SUBSTITUTE(TEXT(EO7,"#,##0.00"),"-","△")&amp;"】"))</f>
        <v>【0.01】</v>
      </c>
    </row>
    <row r="7" spans="1:145" s="36" customFormat="1" x14ac:dyDescent="0.2">
      <c r="A7" s="28"/>
      <c r="B7" s="37">
        <v>2019</v>
      </c>
      <c r="C7" s="37">
        <v>385069</v>
      </c>
      <c r="D7" s="37">
        <v>47</v>
      </c>
      <c r="E7" s="37">
        <v>17</v>
      </c>
      <c r="F7" s="37">
        <v>6</v>
      </c>
      <c r="G7" s="37">
        <v>0</v>
      </c>
      <c r="H7" s="37" t="s">
        <v>98</v>
      </c>
      <c r="I7" s="37" t="s">
        <v>99</v>
      </c>
      <c r="J7" s="37" t="s">
        <v>100</v>
      </c>
      <c r="K7" s="37" t="s">
        <v>101</v>
      </c>
      <c r="L7" s="37" t="s">
        <v>102</v>
      </c>
      <c r="M7" s="37" t="s">
        <v>103</v>
      </c>
      <c r="N7" s="38" t="s">
        <v>104</v>
      </c>
      <c r="O7" s="38" t="s">
        <v>105</v>
      </c>
      <c r="P7" s="38">
        <v>3.88</v>
      </c>
      <c r="Q7" s="38">
        <v>81.93</v>
      </c>
      <c r="R7" s="38">
        <v>2620</v>
      </c>
      <c r="S7" s="38">
        <v>20969</v>
      </c>
      <c r="T7" s="38">
        <v>238.99</v>
      </c>
      <c r="U7" s="38">
        <v>87.74</v>
      </c>
      <c r="V7" s="38">
        <v>807</v>
      </c>
      <c r="W7" s="38">
        <v>0.3</v>
      </c>
      <c r="X7" s="38">
        <v>2690</v>
      </c>
      <c r="Y7" s="38">
        <v>60.76</v>
      </c>
      <c r="Z7" s="38">
        <v>62.53</v>
      </c>
      <c r="AA7" s="38">
        <v>67.680000000000007</v>
      </c>
      <c r="AB7" s="38">
        <v>49.97</v>
      </c>
      <c r="AC7" s="38">
        <v>50.94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2162.4499999999998</v>
      </c>
      <c r="BG7" s="38">
        <v>2794.38</v>
      </c>
      <c r="BH7" s="38">
        <v>2527.58</v>
      </c>
      <c r="BI7" s="38">
        <v>2368.34</v>
      </c>
      <c r="BJ7" s="38">
        <v>2167.98</v>
      </c>
      <c r="BK7" s="38">
        <v>1029.24</v>
      </c>
      <c r="BL7" s="38">
        <v>1063.93</v>
      </c>
      <c r="BM7" s="38">
        <v>1060.8599999999999</v>
      </c>
      <c r="BN7" s="38">
        <v>1006.65</v>
      </c>
      <c r="BO7" s="38">
        <v>998.42</v>
      </c>
      <c r="BP7" s="38">
        <v>953.26</v>
      </c>
      <c r="BQ7" s="38">
        <v>27.41</v>
      </c>
      <c r="BR7" s="38">
        <v>26.57</v>
      </c>
      <c r="BS7" s="38">
        <v>33.58</v>
      </c>
      <c r="BT7" s="38">
        <v>24.24</v>
      </c>
      <c r="BU7" s="38">
        <v>25.13</v>
      </c>
      <c r="BV7" s="38">
        <v>43.13</v>
      </c>
      <c r="BW7" s="38">
        <v>46.26</v>
      </c>
      <c r="BX7" s="38">
        <v>45.81</v>
      </c>
      <c r="BY7" s="38">
        <v>43.43</v>
      </c>
      <c r="BZ7" s="38">
        <v>41.41</v>
      </c>
      <c r="CA7" s="38">
        <v>45.31</v>
      </c>
      <c r="CB7" s="38">
        <v>556.27</v>
      </c>
      <c r="CC7" s="38">
        <v>539.57000000000005</v>
      </c>
      <c r="CD7" s="38">
        <v>429.02</v>
      </c>
      <c r="CE7" s="38">
        <v>600.11</v>
      </c>
      <c r="CF7" s="38">
        <v>584.17999999999995</v>
      </c>
      <c r="CG7" s="38">
        <v>392.03</v>
      </c>
      <c r="CH7" s="38">
        <v>376.4</v>
      </c>
      <c r="CI7" s="38">
        <v>383.92</v>
      </c>
      <c r="CJ7" s="38">
        <v>400.44</v>
      </c>
      <c r="CK7" s="38">
        <v>417.56</v>
      </c>
      <c r="CL7" s="38">
        <v>379.91</v>
      </c>
      <c r="CM7" s="38">
        <v>20.41</v>
      </c>
      <c r="CN7" s="38">
        <v>27.04</v>
      </c>
      <c r="CO7" s="38">
        <v>27.38</v>
      </c>
      <c r="CP7" s="38">
        <v>27.38</v>
      </c>
      <c r="CQ7" s="38">
        <v>25.68</v>
      </c>
      <c r="CR7" s="38">
        <v>35.64</v>
      </c>
      <c r="CS7" s="38">
        <v>33.729999999999997</v>
      </c>
      <c r="CT7" s="38">
        <v>33.21</v>
      </c>
      <c r="CU7" s="38">
        <v>32.229999999999997</v>
      </c>
      <c r="CV7" s="38">
        <v>32.479999999999997</v>
      </c>
      <c r="CW7" s="38">
        <v>33.67</v>
      </c>
      <c r="CX7" s="38">
        <v>68.37</v>
      </c>
      <c r="CY7" s="38">
        <v>69.47</v>
      </c>
      <c r="CZ7" s="38">
        <v>68.28</v>
      </c>
      <c r="DA7" s="38">
        <v>66.92</v>
      </c>
      <c r="DB7" s="38">
        <v>67.040000000000006</v>
      </c>
      <c r="DC7" s="38">
        <v>82.92</v>
      </c>
      <c r="DD7" s="38">
        <v>79.989999999999995</v>
      </c>
      <c r="DE7" s="38">
        <v>79.98</v>
      </c>
      <c r="DF7" s="38">
        <v>80.8</v>
      </c>
      <c r="DG7" s="38">
        <v>79.2</v>
      </c>
      <c r="DH7" s="38">
        <v>79.94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0.01</v>
      </c>
      <c r="EL7" s="38">
        <v>0.09</v>
      </c>
      <c r="EM7" s="38">
        <v>0.02</v>
      </c>
      <c r="EN7" s="38">
        <v>0.01</v>
      </c>
      <c r="EO7" s="38">
        <v>0.01</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2">
      <c r="B11">
        <v>4</v>
      </c>
      <c r="C11">
        <v>3</v>
      </c>
      <c r="D11">
        <v>2</v>
      </c>
      <c r="E11">
        <v>1</v>
      </c>
      <c r="F11">
        <v>0</v>
      </c>
      <c r="G11" t="s">
        <v>111</v>
      </c>
    </row>
    <row r="12" spans="1:145" x14ac:dyDescent="0.2">
      <c r="B12">
        <v>1</v>
      </c>
      <c r="C12">
        <v>1</v>
      </c>
      <c r="D12">
        <v>1</v>
      </c>
      <c r="E12">
        <v>1</v>
      </c>
      <c r="F12">
        <v>1</v>
      </c>
      <c r="G12" t="s">
        <v>112</v>
      </c>
    </row>
    <row r="13" spans="1:145" x14ac:dyDescent="0.2">
      <c r="B13" t="s">
        <v>113</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cp:lastPrinted>2021-02-03T05:17:44Z</cp:lastPrinted>
  <dcterms:created xsi:type="dcterms:W3CDTF">2020-12-04T03:12:16Z</dcterms:created>
  <dcterms:modified xsi:type="dcterms:W3CDTF">2021-02-03T05:17:45Z</dcterms:modified>
  <cp:category/>
</cp:coreProperties>
</file>