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0 旧下水道政策課\0003 経営管理・審査担当\0402 決算統計\0018_R2決算統計\0017_経営比較分析表\02 回答\"/>
    </mc:Choice>
  </mc:AlternateContent>
  <xr:revisionPtr revIDLastSave="0" documentId="13_ncr:1_{94AFDC68-2F3A-410E-9045-C033323FE2E8}" xr6:coauthVersionLast="36" xr6:coauthVersionMax="36" xr10:uidLastSave="{00000000-0000-0000-0000-000000000000}"/>
  <workbookProtection workbookAlgorithmName="SHA-512" workbookHashValue="XYKba9Z/58K2I/U+OYu4ZgSHeOvt6Oj6gNaLJqoiVTJtHmUeQRPedKdCMSYLekepleo3j68WeITSE/lxUHNJFA==" workbookSaltValue="uW696iuImSQCGNhmeOl7T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<sst xmlns="http://schemas.openxmlformats.org/spreadsheetml/2006/main" count="231" uniqueCount="118">
  <si>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</si>
  <si>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</si>
  <si>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</si>
  <si>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</si>
  <si>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</si>
  <si>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</si>
  <si>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</si>
  <si>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</si>
  <si>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</si>
  <si>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</si>
  <si>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</si>
  <si>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</si>
  <si>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</si>
  <si>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</si>
  <si>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</si>
  <si>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</si>
  <si>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</si>
  <si>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</si>
  <si>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</si>
  <si>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</si>
  <si>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</si>
  <si>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</si>
  <si>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</si>
  <si>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</si>
  <si>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</si>
  <si>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</si>
  <si>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</si>
  <si>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</si>
  <si>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</si>
  <si>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</si>
  <si>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</si>
  <si>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</si>
  <si>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</si>
  <si>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</si>
  <si>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</si>
  <si>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</si>
  <si>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</si>
  <si>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</si>
  <si>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</si>
  <si>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</si>
  <si>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</si>
  <si>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</si>
  <si>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</si>
  <si>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</si>
  <si>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</si>
  <si>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</si>
  <si>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</si>
  <si>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</si>
  <si>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</si>
  <si>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</si>
  <si>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</si>
  <si>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</si>
  <si>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</si>
  <si>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</si>
  <si>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</si>
  <si>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</si>
  <si>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</si>
  <si>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</si>
  <si>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</si>
  <si>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</si>
  <si>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</si>
  <si>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</si>
  <si>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</si>
  <si>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</si>
  <si>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</si>
  <si>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</si>
  <si>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</si>
  <si>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</si>
  <si>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</si>
  <si>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</si>
  <si>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</si>
  <si>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</si>
  <si>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</si>
  <si>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</si>
  <si>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</si>
  <si>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</si>
  <si>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</si>
  <si>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</si>
  <si>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</si>
  <si>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</si>
  <si>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</si>
  <si>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</si>
  <si>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</si>
  <si>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</si>
  <si>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</si>
  <si>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</si>
  <si>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</si>
  <si>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</si>
  <si>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</si>
  <si>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</si>
  <si>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</si>
  <si>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</si>
  <si>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</si>
  <si>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</si>
  <si>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</si>
  <si>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</si>
  <si>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</si>
  <si>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</si>
  <si>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</si>
  <si>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</si>
  <si>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</si>
  <si>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</si>
  <si>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</si>
  <si>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</si>
  <si>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</si>
  <si>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</si>
  <si>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</si>
  <si>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</si>
  <si>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</si>
  <si>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</si>
  <si>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</si>
  <si>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</si>
  <si>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</si>
  <si>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</si>
  <si>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</si>
  <si>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本市では、過去の大規模な投資により企業債残高が増大し、利子負担額等の資本費が経営を圧迫する状況となっていたが、経営戦略で管理指標を設定し、新規発行企業債の借入抑制等による資本費の縮減や適正な維持管理、また効率的な新規整備などによる増収に継続して取り組んだ結果、令和２年度も損益収支の黒字を達成した。今後も、経営状況は改善傾向となる見通しである。
　しかしながら、長期的には人口減少や施設の老朽化が進み、使用料収入の減少や改築更新需要の増大が見込まれるため、経営戦略に基づき、ストックマネジメントの推進による更新事業費の精査と平準化、新規発行企業債の抑制などに継続的に取り組むなど、将来にわたって、安定的かつ持続的に事業運営が可能となるよう経営の効率化を引き続き進めていく。</t>
    <rPh sb="78" eb="80">
      <t>カリイレ</t>
    </rPh>
    <phoneticPr fontId="4"/>
  </si>
  <si>
    <r>
      <t>　本市では、平成初期の10年間で、約2,000億円もの集中的な設備投資を行ったため企業債残高が多く、利子負担が損益収支を圧迫し、「企業債残高対事業規模比率」や「汚水処理原価」が、類似団体と比べ高くなっているが、経営戦略で管理指標を設定し、企業債の新規発行を適正な範囲に抑制するなど継続的な経営改善に取り組んでいる。
　また、下水道の普及拡大、接続推進などの収入増加に繋がる取組や、維持管理費等の縮減に継続して取り組んだ結果、令和２年度も損益収支の黒字を達成し、前年度に引き続き「経常収支比率」は類似団体を上回る結果となった。なお、損益収支の黒字が続いた結果、令和2年度末で「累積欠損金」は解消した。
　次に、「施設利用率」と「水洗化率」は、現在も下水道の普及拡大を進めているため、類似団体に比べ低いが、晴天時の最大処理水量で見ると施設の最大稼働率は</t>
    </r>
    <r>
      <rPr>
        <sz val="11"/>
        <rFont val="ＭＳ ゴシック"/>
        <family val="3"/>
        <charset val="128"/>
      </rPr>
      <t>83</t>
    </r>
    <r>
      <rPr>
        <sz val="11"/>
        <color theme="1"/>
        <rFont val="ＭＳ ゴシック"/>
        <family val="3"/>
        <charset val="128"/>
      </rPr>
      <t>％を超えている。また、水洗化率は例年とほぼ同水準にあり、引き続き接続勧奨を継続的に実施していく。
　最後に、「流動比率」は、経営改善に伴い着実に改善しており、前年度に続き類似団体を上回る結果となった。今後も、企業債残高の減少に加え、現預金の増加を見込んでおり、改善傾向となることが見込まれる。</t>
    </r>
    <rPh sb="13" eb="15">
      <t>ネンカン</t>
    </rPh>
    <rPh sb="31" eb="33">
      <t>セツビ</t>
    </rPh>
    <rPh sb="276" eb="278">
      <t>ケッカ</t>
    </rPh>
    <rPh sb="279" eb="281">
      <t>レイワ</t>
    </rPh>
    <rPh sb="282" eb="284">
      <t>ネンド</t>
    </rPh>
    <rPh sb="284" eb="285">
      <t>マツ</t>
    </rPh>
    <rPh sb="294" eb="296">
      <t>カイショウ</t>
    </rPh>
    <phoneticPr fontId="4"/>
  </si>
  <si>
    <t xml:space="preserve"> 本市の下水道事業は、平成初期に集中して整備を行ったため、「有形固定資産減価償却率」は類似都市平均よりも低い数値であったが、徐々に上昇し、令和2年度に上回った。また、「管路老朽化率」は平成30年度から類似都市平均を上回っており、計画的な改築・修繕の必要性が高まってきている。
　一方、「管渠改善率」は、現在も下水道の普及拡大を進めていることから、類似団体平均を下回っているが、平成30年度より重点的に管更生に取り組んだ結果、上昇傾向となっている。</t>
    <rPh sb="69" eb="71">
      <t>レイワ</t>
    </rPh>
    <rPh sb="72" eb="74">
      <t>ネンド</t>
    </rPh>
    <rPh sb="75" eb="7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</si>
</sst>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7.0000000000000007E-2</c:v>
                </c:pt>
                <c:pt idx="1">
                  <c:v>7.0000000000000007E-2</c:v>
                </c:pt>
                <c:pt idx="2">
                  <c:v>0.06</c:v>
                </c:pt>
                <c:pt idx="3">
                  <c:v>0.14000000000000001</c:v>
                </c:pt>
                <c:pt idx="4">
                  <c:v>0.19</c:v>
                </c:pt>
              </c:numCache>
            </c:numRef>
          </c:val>
          <c:extLst>
            <c:ext xmlns:c16="http://schemas.microsoft.com/office/drawing/2014/chart" uri="{C3380CC4-5D6E-409C-BE32-E72D297353CC}">
              <c16:uniqueId val="{00000000-4414-42F3-AB50-684EEF17A5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4414-42F3-AB50-684EEF17A5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56.69</c:v>
                </c:pt>
                <c:pt idx="1">
                  <c:v>55.45</c:v>
                </c:pt>
                <c:pt idx="2">
                  <c:v>57.73</c:v>
                </c:pt>
                <c:pt idx="3">
                  <c:v>53.72</c:v>
                </c:pt>
                <c:pt idx="4">
                  <c:v>57.05</c:v>
                </c:pt>
              </c:numCache>
            </c:numRef>
          </c:val>
          <c:extLst>
            <c:ext xmlns:c16="http://schemas.microsoft.com/office/drawing/2014/chart" uri="{C3380CC4-5D6E-409C-BE32-E72D297353CC}">
              <c16:uniqueId val="{00000000-89D5-452A-970E-8DF7DBC82D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89D5-452A-970E-8DF7DBC82D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92.36</c:v>
                </c:pt>
                <c:pt idx="1">
                  <c:v>92.55</c:v>
                </c:pt>
                <c:pt idx="2">
                  <c:v>92.72</c:v>
                </c:pt>
                <c:pt idx="3">
                  <c:v>92.63</c:v>
                </c:pt>
                <c:pt idx="4">
                  <c:v>92.49</c:v>
                </c:pt>
              </c:numCache>
            </c:numRef>
          </c:val>
          <c:extLst>
            <c:ext xmlns:c16="http://schemas.microsoft.com/office/drawing/2014/chart" uri="{C3380CC4-5D6E-409C-BE32-E72D297353CC}">
              <c16:uniqueId val="{00000000-4283-4640-9A93-5985052365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4283-4640-9A93-5985052365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108.31</c:v>
                </c:pt>
                <c:pt idx="1">
                  <c:v>110.18</c:v>
                </c:pt>
                <c:pt idx="2">
                  <c:v>111.79</c:v>
                </c:pt>
                <c:pt idx="3">
                  <c:v>112.23</c:v>
                </c:pt>
                <c:pt idx="4">
                  <c:v>112.8</c:v>
                </c:pt>
              </c:numCache>
            </c:numRef>
          </c:val>
          <c:extLst>
            <c:ext xmlns:c16="http://schemas.microsoft.com/office/drawing/2014/chart" uri="{C3380CC4-5D6E-409C-BE32-E72D297353CC}">
              <c16:uniqueId val="{00000000-0207-472D-9980-E41D4BAD71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0207-472D-9980-E41D4BAD71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23.69</c:v>
                </c:pt>
                <c:pt idx="1">
                  <c:v>25.76</c:v>
                </c:pt>
                <c:pt idx="2">
                  <c:v>27.86</c:v>
                </c:pt>
                <c:pt idx="3">
                  <c:v>29.67</c:v>
                </c:pt>
                <c:pt idx="4">
                  <c:v>31.6</c:v>
                </c:pt>
              </c:numCache>
            </c:numRef>
          </c:val>
          <c:extLst>
            <c:ext xmlns:c16="http://schemas.microsoft.com/office/drawing/2014/chart" uri="{C3380CC4-5D6E-409C-BE32-E72D297353CC}">
              <c16:uniqueId val="{00000000-7BAA-46B4-97D0-00973CEEE5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7BAA-46B4-97D0-00973CEEE5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3.91</c:v>
                </c:pt>
                <c:pt idx="1">
                  <c:v>3.95</c:v>
                </c:pt>
                <c:pt idx="2">
                  <c:v>4.9400000000000004</c:v>
                </c:pt>
                <c:pt idx="3">
                  <c:v>5.41</c:v>
                </c:pt>
                <c:pt idx="4">
                  <c:v>5.86</c:v>
                </c:pt>
              </c:numCache>
            </c:numRef>
          </c:val>
          <c:extLst>
            <c:ext xmlns:c16="http://schemas.microsoft.com/office/drawing/2014/chart" uri="{C3380CC4-5D6E-409C-BE32-E72D297353CC}">
              <c16:uniqueId val="{00000000-F5B9-4245-B184-003DD5BDD9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F5B9-4245-B184-003DD5BDD9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76.08</c:v>
                </c:pt>
                <c:pt idx="1">
                  <c:v>59.23</c:v>
                </c:pt>
                <c:pt idx="2">
                  <c:v>40.130000000000003</c:v>
                </c:pt>
                <c:pt idx="3">
                  <c:v>20.29</c:v>
                </c:pt>
                <c:pt idx="4" formatCode="#,##0.00;&quot;△&quot;#,##0.00">
                  <c:v>0</c:v>
                </c:pt>
              </c:numCache>
            </c:numRef>
          </c:val>
          <c:extLst>
            <c:ext xmlns:c16="http://schemas.microsoft.com/office/drawing/2014/chart" uri="{C3380CC4-5D6E-409C-BE32-E72D297353CC}">
              <c16:uniqueId val="{00000000-919D-4F84-8826-8F0F9D5501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919D-4F84-8826-8F0F9D5501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50.13</c:v>
                </c:pt>
                <c:pt idx="1">
                  <c:v>67.319999999999993</c:v>
                </c:pt>
                <c:pt idx="2">
                  <c:v>75.099999999999994</c:v>
                </c:pt>
                <c:pt idx="3">
                  <c:v>79.849999999999994</c:v>
                </c:pt>
                <c:pt idx="4">
                  <c:v>86.59</c:v>
                </c:pt>
              </c:numCache>
            </c:numRef>
          </c:val>
          <c:extLst>
            <c:ext xmlns:c16="http://schemas.microsoft.com/office/drawing/2014/chart" uri="{C3380CC4-5D6E-409C-BE32-E72D297353CC}">
              <c16:uniqueId val="{00000000-0A00-4A49-9126-BA0C761BF8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0A00-4A49-9126-BA0C761BF8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1061.29</c:v>
                </c:pt>
                <c:pt idx="1">
                  <c:v>1214.8900000000001</c:v>
                </c:pt>
                <c:pt idx="2">
                  <c:v>1208.98</c:v>
                </c:pt>
                <c:pt idx="3">
                  <c:v>1129.6600000000001</c:v>
                </c:pt>
                <c:pt idx="4">
                  <c:v>1118.81</c:v>
                </c:pt>
              </c:numCache>
            </c:numRef>
          </c:val>
          <c:extLst>
            <c:ext xmlns:c16="http://schemas.microsoft.com/office/drawing/2014/chart" uri="{C3380CC4-5D6E-409C-BE32-E72D297353CC}">
              <c16:uniqueId val="{00000000-DFAF-4D5C-9371-B80CF7A012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DFAF-4D5C-9371-B80CF7A012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109.29</c:v>
                </c:pt>
                <c:pt idx="1">
                  <c:v>95.96</c:v>
                </c:pt>
                <c:pt idx="2">
                  <c:v>96.76</c:v>
                </c:pt>
                <c:pt idx="3">
                  <c:v>100</c:v>
                </c:pt>
                <c:pt idx="4">
                  <c:v>100</c:v>
                </c:pt>
              </c:numCache>
            </c:numRef>
          </c:val>
          <c:extLst>
            <c:ext xmlns:c16="http://schemas.microsoft.com/office/drawing/2014/chart" uri="{C3380CC4-5D6E-409C-BE32-E72D297353CC}">
              <c16:uniqueId val="{00000000-9B8F-4D83-864A-13095E696D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9B8F-4D83-864A-13095E696D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163.12</c:v>
                </c:pt>
                <c:pt idx="1">
                  <c:v>185.48</c:v>
                </c:pt>
                <c:pt idx="2">
                  <c:v>183.81</c:v>
                </c:pt>
                <c:pt idx="3">
                  <c:v>178.07</c:v>
                </c:pt>
                <c:pt idx="4">
                  <c:v>176.14</c:v>
                </c:pt>
              </c:numCache>
            </c:numRef>
          </c:val>
          <c:extLst>
            <c:ext xmlns:c16="http://schemas.microsoft.com/office/drawing/2014/chart" uri="{C3380CC4-5D6E-409C-BE32-E72D297353CC}">
              <c16:uniqueId val="{00000000-7E7A-4FE8-85F9-601D4AE17E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7E7A-4FE8-85F9-601D4AE17E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9">
        <f>データ!S6</f>
        <v>509483</v>
      </c>
      <c r="AM8" s="69"/>
      <c r="AN8" s="69"/>
      <c r="AO8" s="69"/>
      <c r="AP8" s="69"/>
      <c r="AQ8" s="69"/>
      <c r="AR8" s="69"/>
      <c r="AS8" s="69"/>
      <c r="AT8" s="68">
        <f>データ!T6</f>
        <v>429.35</v>
      </c>
      <c r="AU8" s="68"/>
      <c r="AV8" s="68"/>
      <c r="AW8" s="68"/>
      <c r="AX8" s="68"/>
      <c r="AY8" s="68"/>
      <c r="AZ8" s="68"/>
      <c r="BA8" s="68"/>
      <c r="BB8" s="68">
        <f>データ!U6</f>
        <v>1186.6400000000001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54.43</v>
      </c>
      <c r="J10" s="68"/>
      <c r="K10" s="68"/>
      <c r="L10" s="68"/>
      <c r="M10" s="68"/>
      <c r="N10" s="68"/>
      <c r="O10" s="68"/>
      <c r="P10" s="68">
        <f>データ!P6</f>
        <v>64.55</v>
      </c>
      <c r="Q10" s="68"/>
      <c r="R10" s="68"/>
      <c r="S10" s="68"/>
      <c r="T10" s="68"/>
      <c r="U10" s="68"/>
      <c r="V10" s="68"/>
      <c r="W10" s="68">
        <f>データ!Q6</f>
        <v>78.319999999999993</v>
      </c>
      <c r="X10" s="68"/>
      <c r="Y10" s="68"/>
      <c r="Z10" s="68"/>
      <c r="AA10" s="68"/>
      <c r="AB10" s="68"/>
      <c r="AC10" s="68"/>
      <c r="AD10" s="69">
        <f>データ!R6</f>
        <v>3385</v>
      </c>
      <c r="AE10" s="69"/>
      <c r="AF10" s="69"/>
      <c r="AG10" s="69"/>
      <c r="AH10" s="69"/>
      <c r="AI10" s="69"/>
      <c r="AJ10" s="69"/>
      <c r="AK10" s="2"/>
      <c r="AL10" s="69">
        <f>データ!V6</f>
        <v>328163</v>
      </c>
      <c r="AM10" s="69"/>
      <c r="AN10" s="69"/>
      <c r="AO10" s="69"/>
      <c r="AP10" s="69"/>
      <c r="AQ10" s="69"/>
      <c r="AR10" s="69"/>
      <c r="AS10" s="69"/>
      <c r="AT10" s="68">
        <f>データ!W6</f>
        <v>52.11</v>
      </c>
      <c r="AU10" s="68"/>
      <c r="AV10" s="68"/>
      <c r="AW10" s="68"/>
      <c r="AX10" s="68"/>
      <c r="AY10" s="68"/>
      <c r="AZ10" s="68"/>
      <c r="BA10" s="68"/>
      <c r="BB10" s="68">
        <f>データ!X6</f>
        <v>6297.51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g6VixbZ835AJjxQc7wWlDm7rctGhKNNb7j4wlLxINHKkotraqhYvRnUFUbebZmU5uxu6G/QBZLhCCecInyUCQ==" saltValue="nRhuPSzGCCOmGlCOFOrVe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382019</v>
      </c>
      <c r="D6" s="33">
        <f t="shared" si="3"/>
        <v>46</v>
      </c>
      <c r="E6" s="33">
        <f t="shared" si="3"/>
        <v>17</v>
      </c>
      <c r="F6" s="33">
        <f t="shared" si="3"/>
        <v>1</v>
      </c>
      <c r="G6" s="33">
        <f t="shared" si="3"/>
        <v>0</v>
      </c>
      <c r="H6" s="33" t="str">
        <f t="shared" si="3"/>
        <v>愛媛県　松山市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54.43</v>
      </c>
      <c r="P6" s="34">
        <f t="shared" si="3"/>
        <v>64.55</v>
      </c>
      <c r="Q6" s="34">
        <f t="shared" si="3"/>
        <v>78.319999999999993</v>
      </c>
      <c r="R6" s="34">
        <f t="shared" si="3"/>
        <v>3385</v>
      </c>
      <c r="S6" s="34">
        <f t="shared" si="3"/>
        <v>509483</v>
      </c>
      <c r="T6" s="34">
        <f t="shared" si="3"/>
        <v>429.35</v>
      </c>
      <c r="U6" s="34">
        <f t="shared" si="3"/>
        <v>1186.6400000000001</v>
      </c>
      <c r="V6" s="34">
        <f t="shared" si="3"/>
        <v>328163</v>
      </c>
      <c r="W6" s="34">
        <f t="shared" si="3"/>
        <v>52.11</v>
      </c>
      <c r="X6" s="34">
        <f t="shared" si="3"/>
        <v>6297.51</v>
      </c>
      <c r="Y6" s="35">
        <f>IF(Y7="",NA(),Y7)</f>
        <v>108.31</v>
      </c>
      <c r="Z6" s="35">
        <f t="shared" ref="Z6:AH6" si="4">IF(Z7="",NA(),Z7)</f>
        <v>110.18</v>
      </c>
      <c r="AA6" s="35">
        <f t="shared" si="4"/>
        <v>111.79</v>
      </c>
      <c r="AB6" s="35">
        <f t="shared" si="4"/>
        <v>112.23</v>
      </c>
      <c r="AC6" s="35">
        <f t="shared" si="4"/>
        <v>112.8</v>
      </c>
      <c r="AD6" s="35">
        <f t="shared" si="4"/>
        <v>107.45</v>
      </c>
      <c r="AE6" s="35">
        <f t="shared" si="4"/>
        <v>107.43</v>
      </c>
      <c r="AF6" s="35">
        <f t="shared" si="4"/>
        <v>107.64</v>
      </c>
      <c r="AG6" s="35">
        <f t="shared" si="4"/>
        <v>107.03</v>
      </c>
      <c r="AH6" s="35">
        <f t="shared" si="4"/>
        <v>106.55</v>
      </c>
      <c r="AI6" s="34" t="str">
        <f>IF(AI7="","",IF(AI7="-","【-】","【"&amp;SUBSTITUTE(TEXT(AI7,"#,##0.00"),"-","△")&amp;"】"))</f>
        <v>【106.67】</v>
      </c>
      <c r="AJ6" s="35">
        <f>IF(AJ7="",NA(),AJ7)</f>
        <v>76.08</v>
      </c>
      <c r="AK6" s="35">
        <f t="shared" ref="AK6:AS6" si="5">IF(AK7="",NA(),AK7)</f>
        <v>59.23</v>
      </c>
      <c r="AL6" s="35">
        <f t="shared" si="5"/>
        <v>40.130000000000003</v>
      </c>
      <c r="AM6" s="35">
        <f t="shared" si="5"/>
        <v>20.29</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50.13</v>
      </c>
      <c r="AV6" s="35">
        <f t="shared" ref="AV6:BD6" si="6">IF(AV7="",NA(),AV7)</f>
        <v>67.319999999999993</v>
      </c>
      <c r="AW6" s="35">
        <f t="shared" si="6"/>
        <v>75.099999999999994</v>
      </c>
      <c r="AX6" s="35">
        <f t="shared" si="6"/>
        <v>79.849999999999994</v>
      </c>
      <c r="AY6" s="35">
        <f t="shared" si="6"/>
        <v>86.59</v>
      </c>
      <c r="AZ6" s="35">
        <f t="shared" si="6"/>
        <v>54.03</v>
      </c>
      <c r="BA6" s="35">
        <f t="shared" si="6"/>
        <v>65.83</v>
      </c>
      <c r="BB6" s="35">
        <f t="shared" si="6"/>
        <v>72.22</v>
      </c>
      <c r="BC6" s="35">
        <f t="shared" si="6"/>
        <v>73.02</v>
      </c>
      <c r="BD6" s="35">
        <f t="shared" si="6"/>
        <v>72.930000000000007</v>
      </c>
      <c r="BE6" s="34" t="str">
        <f>IF(BE7="","",IF(BE7="-","【-】","【"&amp;SUBSTITUTE(TEXT(BE7,"#,##0.00"),"-","△")&amp;"】"))</f>
        <v>【67.52】</v>
      </c>
      <c r="BF6" s="35">
        <f>IF(BF7="",NA(),BF7)</f>
        <v>1061.29</v>
      </c>
      <c r="BG6" s="35">
        <f t="shared" ref="BG6:BO6" si="7">IF(BG7="",NA(),BG7)</f>
        <v>1214.8900000000001</v>
      </c>
      <c r="BH6" s="35">
        <f t="shared" si="7"/>
        <v>1208.98</v>
      </c>
      <c r="BI6" s="35">
        <f t="shared" si="7"/>
        <v>1129.6600000000001</v>
      </c>
      <c r="BJ6" s="35">
        <f t="shared" si="7"/>
        <v>1118.81</v>
      </c>
      <c r="BK6" s="35">
        <f t="shared" si="7"/>
        <v>802.49</v>
      </c>
      <c r="BL6" s="35">
        <f t="shared" si="7"/>
        <v>805.14</v>
      </c>
      <c r="BM6" s="35">
        <f t="shared" si="7"/>
        <v>730.93</v>
      </c>
      <c r="BN6" s="35">
        <f t="shared" si="7"/>
        <v>708.89</v>
      </c>
      <c r="BO6" s="35">
        <f t="shared" si="7"/>
        <v>730.52</v>
      </c>
      <c r="BP6" s="34" t="str">
        <f>IF(BP7="","",IF(BP7="-","【-】","【"&amp;SUBSTITUTE(TEXT(BP7,"#,##0.00"),"-","△")&amp;"】"))</f>
        <v>【705.21】</v>
      </c>
      <c r="BQ6" s="35">
        <f>IF(BQ7="",NA(),BQ7)</f>
        <v>109.29</v>
      </c>
      <c r="BR6" s="35">
        <f t="shared" ref="BR6:BZ6" si="8">IF(BR7="",NA(),BR7)</f>
        <v>95.96</v>
      </c>
      <c r="BS6" s="35">
        <f t="shared" si="8"/>
        <v>96.76</v>
      </c>
      <c r="BT6" s="35">
        <f t="shared" si="8"/>
        <v>100</v>
      </c>
      <c r="BU6" s="35">
        <f t="shared" si="8"/>
        <v>100</v>
      </c>
      <c r="BV6" s="35">
        <f t="shared" si="8"/>
        <v>103.18</v>
      </c>
      <c r="BW6" s="35">
        <f t="shared" si="8"/>
        <v>100.22</v>
      </c>
      <c r="BX6" s="35">
        <f t="shared" si="8"/>
        <v>98.09</v>
      </c>
      <c r="BY6" s="35">
        <f t="shared" si="8"/>
        <v>97.91</v>
      </c>
      <c r="BZ6" s="35">
        <f t="shared" si="8"/>
        <v>98.61</v>
      </c>
      <c r="CA6" s="34" t="str">
        <f>IF(CA7="","",IF(CA7="-","【-】","【"&amp;SUBSTITUTE(TEXT(CA7,"#,##0.00"),"-","△")&amp;"】"))</f>
        <v>【98.96】</v>
      </c>
      <c r="CB6" s="35">
        <f>IF(CB7="",NA(),CB7)</f>
        <v>163.12</v>
      </c>
      <c r="CC6" s="35">
        <f t="shared" ref="CC6:CK6" si="9">IF(CC7="",NA(),CC7)</f>
        <v>185.48</v>
      </c>
      <c r="CD6" s="35">
        <f t="shared" si="9"/>
        <v>183.81</v>
      </c>
      <c r="CE6" s="35">
        <f t="shared" si="9"/>
        <v>178.07</v>
      </c>
      <c r="CF6" s="35">
        <f t="shared" si="9"/>
        <v>176.14</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56.69</v>
      </c>
      <c r="CN6" s="35">
        <f t="shared" ref="CN6:CV6" si="10">IF(CN7="",NA(),CN7)</f>
        <v>55.45</v>
      </c>
      <c r="CO6" s="35">
        <f t="shared" si="10"/>
        <v>57.73</v>
      </c>
      <c r="CP6" s="35">
        <f t="shared" si="10"/>
        <v>53.72</v>
      </c>
      <c r="CQ6" s="35">
        <f t="shared" si="10"/>
        <v>57.05</v>
      </c>
      <c r="CR6" s="35">
        <f t="shared" si="10"/>
        <v>63.26</v>
      </c>
      <c r="CS6" s="35">
        <f t="shared" si="10"/>
        <v>61.54</v>
      </c>
      <c r="CT6" s="35">
        <f t="shared" si="10"/>
        <v>61.93</v>
      </c>
      <c r="CU6" s="35">
        <f t="shared" si="10"/>
        <v>61.32</v>
      </c>
      <c r="CV6" s="35">
        <f t="shared" si="10"/>
        <v>61.7</v>
      </c>
      <c r="CW6" s="34" t="str">
        <f>IF(CW7="","",IF(CW7="-","【-】","【"&amp;SUBSTITUTE(TEXT(CW7,"#,##0.00"),"-","△")&amp;"】"))</f>
        <v>【59.57】</v>
      </c>
      <c r="CX6" s="35">
        <f>IF(CX7="",NA(),CX7)</f>
        <v>92.36</v>
      </c>
      <c r="CY6" s="35">
        <f t="shared" ref="CY6:DG6" si="11">IF(CY7="",NA(),CY7)</f>
        <v>92.55</v>
      </c>
      <c r="CZ6" s="35">
        <f t="shared" si="11"/>
        <v>92.72</v>
      </c>
      <c r="DA6" s="35">
        <f t="shared" si="11"/>
        <v>92.63</v>
      </c>
      <c r="DB6" s="35">
        <f t="shared" si="11"/>
        <v>92.49</v>
      </c>
      <c r="DC6" s="35">
        <f t="shared" si="11"/>
        <v>94.07</v>
      </c>
      <c r="DD6" s="35">
        <f t="shared" si="11"/>
        <v>94.13</v>
      </c>
      <c r="DE6" s="35">
        <f t="shared" si="11"/>
        <v>94.45</v>
      </c>
      <c r="DF6" s="35">
        <f t="shared" si="11"/>
        <v>94.58</v>
      </c>
      <c r="DG6" s="35">
        <f t="shared" si="11"/>
        <v>94.56</v>
      </c>
      <c r="DH6" s="34" t="str">
        <f>IF(DH7="","",IF(DH7="-","【-】","【"&amp;SUBSTITUTE(TEXT(DH7,"#,##0.00"),"-","△")&amp;"】"))</f>
        <v>【95.57】</v>
      </c>
      <c r="DI6" s="35">
        <f>IF(DI7="",NA(),DI7)</f>
        <v>23.69</v>
      </c>
      <c r="DJ6" s="35">
        <f t="shared" ref="DJ6:DR6" si="12">IF(DJ7="",NA(),DJ7)</f>
        <v>25.76</v>
      </c>
      <c r="DK6" s="35">
        <f t="shared" si="12"/>
        <v>27.86</v>
      </c>
      <c r="DL6" s="35">
        <f t="shared" si="12"/>
        <v>29.67</v>
      </c>
      <c r="DM6" s="35">
        <f t="shared" si="12"/>
        <v>31.6</v>
      </c>
      <c r="DN6" s="35">
        <f t="shared" si="12"/>
        <v>28.95</v>
      </c>
      <c r="DO6" s="35">
        <f t="shared" si="12"/>
        <v>30.11</v>
      </c>
      <c r="DP6" s="35">
        <f t="shared" si="12"/>
        <v>30.45</v>
      </c>
      <c r="DQ6" s="35">
        <f t="shared" si="12"/>
        <v>31.01</v>
      </c>
      <c r="DR6" s="35">
        <f t="shared" si="12"/>
        <v>28.87</v>
      </c>
      <c r="DS6" s="34" t="str">
        <f>IF(DS7="","",IF(DS7="-","【-】","【"&amp;SUBSTITUTE(TEXT(DS7,"#,##0.00"),"-","△")&amp;"】"))</f>
        <v>【36.52】</v>
      </c>
      <c r="DT6" s="35">
        <f>IF(DT7="",NA(),DT7)</f>
        <v>3.91</v>
      </c>
      <c r="DU6" s="35">
        <f t="shared" ref="DU6:EC6" si="13">IF(DU7="",NA(),DU7)</f>
        <v>3.95</v>
      </c>
      <c r="DV6" s="35">
        <f t="shared" si="13"/>
        <v>4.9400000000000004</v>
      </c>
      <c r="DW6" s="35">
        <f t="shared" si="13"/>
        <v>5.41</v>
      </c>
      <c r="DX6" s="35">
        <f t="shared" si="13"/>
        <v>5.86</v>
      </c>
      <c r="DY6" s="35">
        <f t="shared" si="13"/>
        <v>4.07</v>
      </c>
      <c r="DZ6" s="35">
        <f t="shared" si="13"/>
        <v>4.54</v>
      </c>
      <c r="EA6" s="35">
        <f t="shared" si="13"/>
        <v>4.8499999999999996</v>
      </c>
      <c r="EB6" s="35">
        <f t="shared" si="13"/>
        <v>4.95</v>
      </c>
      <c r="EC6" s="35">
        <f t="shared" si="13"/>
        <v>5.64</v>
      </c>
      <c r="ED6" s="34" t="str">
        <f>IF(ED7="","",IF(ED7="-","【-】","【"&amp;SUBSTITUTE(TEXT(ED7,"#,##0.00"),"-","△")&amp;"】"))</f>
        <v>【5.72】</v>
      </c>
      <c r="EE6" s="35">
        <f>IF(EE7="",NA(),EE7)</f>
        <v>7.0000000000000007E-2</v>
      </c>
      <c r="EF6" s="35">
        <f t="shared" ref="EF6:EN6" si="14">IF(EF7="",NA(),EF7)</f>
        <v>7.0000000000000007E-2</v>
      </c>
      <c r="EG6" s="35">
        <f t="shared" si="14"/>
        <v>0.06</v>
      </c>
      <c r="EH6" s="35">
        <f t="shared" si="14"/>
        <v>0.14000000000000001</v>
      </c>
      <c r="EI6" s="35">
        <f t="shared" si="14"/>
        <v>0.19</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382019</v>
      </c>
      <c r="D7" s="37">
        <v>46</v>
      </c>
      <c r="E7" s="37">
        <v>17</v>
      </c>
      <c r="F7" s="37">
        <v>1</v>
      </c>
      <c r="G7" s="37">
        <v>0</v>
      </c>
      <c r="H7" s="37" t="s">
        <v>96</v>
      </c>
      <c r="I7" s="37" t="s">
        <v>97</v>
      </c>
      <c r="J7" s="37" t="s">
        <v>98</v>
      </c>
      <c r="K7" s="37" t="s">
        <v>99</v>
      </c>
      <c r="L7" s="37" t="s">
        <v>100</v>
      </c>
      <c r="M7" s="37" t="s">
        <v>101</v>
      </c>
      <c r="N7" s="38" t="s">
        <v>102</v>
      </c>
      <c r="O7" s="38">
        <v>54.43</v>
      </c>
      <c r="P7" s="38">
        <v>64.55</v>
      </c>
      <c r="Q7" s="38">
        <v>78.319999999999993</v>
      </c>
      <c r="R7" s="38">
        <v>3385</v>
      </c>
      <c r="S7" s="38">
        <v>509483</v>
      </c>
      <c r="T7" s="38">
        <v>429.35</v>
      </c>
      <c r="U7" s="38">
        <v>1186.6400000000001</v>
      </c>
      <c r="V7" s="38">
        <v>328163</v>
      </c>
      <c r="W7" s="38">
        <v>52.11</v>
      </c>
      <c r="X7" s="38">
        <v>6297.51</v>
      </c>
      <c r="Y7" s="38">
        <v>108.31</v>
      </c>
      <c r="Z7" s="38">
        <v>110.18</v>
      </c>
      <c r="AA7" s="38">
        <v>111.79</v>
      </c>
      <c r="AB7" s="38">
        <v>112.23</v>
      </c>
      <c r="AC7" s="38">
        <v>112.8</v>
      </c>
      <c r="AD7" s="38">
        <v>107.45</v>
      </c>
      <c r="AE7" s="38">
        <v>107.43</v>
      </c>
      <c r="AF7" s="38">
        <v>107.64</v>
      </c>
      <c r="AG7" s="38">
        <v>107.03</v>
      </c>
      <c r="AH7" s="38">
        <v>106.55</v>
      </c>
      <c r="AI7" s="38">
        <v>106.67</v>
      </c>
      <c r="AJ7" s="38">
        <v>76.08</v>
      </c>
      <c r="AK7" s="38">
        <v>59.23</v>
      </c>
      <c r="AL7" s="38">
        <v>40.130000000000003</v>
      </c>
      <c r="AM7" s="38">
        <v>20.29</v>
      </c>
      <c r="AN7" s="38">
        <v>0</v>
      </c>
      <c r="AO7" s="38">
        <v>11.01</v>
      </c>
      <c r="AP7" s="38">
        <v>10.199999999999999</v>
      </c>
      <c r="AQ7" s="38">
        <v>9.1999999999999993</v>
      </c>
      <c r="AR7" s="38">
        <v>7.69</v>
      </c>
      <c r="AS7" s="38">
        <v>5.95</v>
      </c>
      <c r="AT7" s="38">
        <v>3.64</v>
      </c>
      <c r="AU7" s="38">
        <v>50.13</v>
      </c>
      <c r="AV7" s="38">
        <v>67.319999999999993</v>
      </c>
      <c r="AW7" s="38">
        <v>75.099999999999994</v>
      </c>
      <c r="AX7" s="38">
        <v>79.849999999999994</v>
      </c>
      <c r="AY7" s="38">
        <v>86.59</v>
      </c>
      <c r="AZ7" s="38">
        <v>54.03</v>
      </c>
      <c r="BA7" s="38">
        <v>65.83</v>
      </c>
      <c r="BB7" s="38">
        <v>72.22</v>
      </c>
      <c r="BC7" s="38">
        <v>73.02</v>
      </c>
      <c r="BD7" s="38">
        <v>72.930000000000007</v>
      </c>
      <c r="BE7" s="38">
        <v>67.52</v>
      </c>
      <c r="BF7" s="38">
        <v>1061.29</v>
      </c>
      <c r="BG7" s="38">
        <v>1214.8900000000001</v>
      </c>
      <c r="BH7" s="38">
        <v>1208.98</v>
      </c>
      <c r="BI7" s="38">
        <v>1129.6600000000001</v>
      </c>
      <c r="BJ7" s="38">
        <v>1118.81</v>
      </c>
      <c r="BK7" s="38">
        <v>802.49</v>
      </c>
      <c r="BL7" s="38">
        <v>805.14</v>
      </c>
      <c r="BM7" s="38">
        <v>730.93</v>
      </c>
      <c r="BN7" s="38">
        <v>708.89</v>
      </c>
      <c r="BO7" s="38">
        <v>730.52</v>
      </c>
      <c r="BP7" s="38">
        <v>705.21</v>
      </c>
      <c r="BQ7" s="38">
        <v>109.29</v>
      </c>
      <c r="BR7" s="38">
        <v>95.96</v>
      </c>
      <c r="BS7" s="38">
        <v>96.76</v>
      </c>
      <c r="BT7" s="38">
        <v>100</v>
      </c>
      <c r="BU7" s="38">
        <v>100</v>
      </c>
      <c r="BV7" s="38">
        <v>103.18</v>
      </c>
      <c r="BW7" s="38">
        <v>100.22</v>
      </c>
      <c r="BX7" s="38">
        <v>98.09</v>
      </c>
      <c r="BY7" s="38">
        <v>97.91</v>
      </c>
      <c r="BZ7" s="38">
        <v>98.61</v>
      </c>
      <c r="CA7" s="38">
        <v>98.96</v>
      </c>
      <c r="CB7" s="38">
        <v>163.12</v>
      </c>
      <c r="CC7" s="38">
        <v>185.48</v>
      </c>
      <c r="CD7" s="38">
        <v>183.81</v>
      </c>
      <c r="CE7" s="38">
        <v>178.07</v>
      </c>
      <c r="CF7" s="38">
        <v>176.14</v>
      </c>
      <c r="CG7" s="38">
        <v>141.11000000000001</v>
      </c>
      <c r="CH7" s="38">
        <v>144.79</v>
      </c>
      <c r="CI7" s="38">
        <v>146.08000000000001</v>
      </c>
      <c r="CJ7" s="38">
        <v>144.11000000000001</v>
      </c>
      <c r="CK7" s="38">
        <v>141.24</v>
      </c>
      <c r="CL7" s="38">
        <v>134.52000000000001</v>
      </c>
      <c r="CM7" s="38">
        <v>56.69</v>
      </c>
      <c r="CN7" s="38">
        <v>55.45</v>
      </c>
      <c r="CO7" s="38">
        <v>57.73</v>
      </c>
      <c r="CP7" s="38">
        <v>53.72</v>
      </c>
      <c r="CQ7" s="38">
        <v>57.05</v>
      </c>
      <c r="CR7" s="38">
        <v>63.26</v>
      </c>
      <c r="CS7" s="38">
        <v>61.54</v>
      </c>
      <c r="CT7" s="38">
        <v>61.93</v>
      </c>
      <c r="CU7" s="38">
        <v>61.32</v>
      </c>
      <c r="CV7" s="38">
        <v>61.7</v>
      </c>
      <c r="CW7" s="38">
        <v>59.57</v>
      </c>
      <c r="CX7" s="38">
        <v>92.36</v>
      </c>
      <c r="CY7" s="38">
        <v>92.55</v>
      </c>
      <c r="CZ7" s="38">
        <v>92.72</v>
      </c>
      <c r="DA7" s="38">
        <v>92.63</v>
      </c>
      <c r="DB7" s="38">
        <v>92.49</v>
      </c>
      <c r="DC7" s="38">
        <v>94.07</v>
      </c>
      <c r="DD7" s="38">
        <v>94.13</v>
      </c>
      <c r="DE7" s="38">
        <v>94.45</v>
      </c>
      <c r="DF7" s="38">
        <v>94.58</v>
      </c>
      <c r="DG7" s="38">
        <v>94.56</v>
      </c>
      <c r="DH7" s="38">
        <v>95.57</v>
      </c>
      <c r="DI7" s="38">
        <v>23.69</v>
      </c>
      <c r="DJ7" s="38">
        <v>25.76</v>
      </c>
      <c r="DK7" s="38">
        <v>27.86</v>
      </c>
      <c r="DL7" s="38">
        <v>29.67</v>
      </c>
      <c r="DM7" s="38">
        <v>31.6</v>
      </c>
      <c r="DN7" s="38">
        <v>28.95</v>
      </c>
      <c r="DO7" s="38">
        <v>30.11</v>
      </c>
      <c r="DP7" s="38">
        <v>30.45</v>
      </c>
      <c r="DQ7" s="38">
        <v>31.01</v>
      </c>
      <c r="DR7" s="38">
        <v>28.87</v>
      </c>
      <c r="DS7" s="38">
        <v>36.520000000000003</v>
      </c>
      <c r="DT7" s="38">
        <v>3.91</v>
      </c>
      <c r="DU7" s="38">
        <v>3.95</v>
      </c>
      <c r="DV7" s="38">
        <v>4.9400000000000004</v>
      </c>
      <c r="DW7" s="38">
        <v>5.41</v>
      </c>
      <c r="DX7" s="38">
        <v>5.86</v>
      </c>
      <c r="DY7" s="38">
        <v>4.07</v>
      </c>
      <c r="DZ7" s="38">
        <v>4.54</v>
      </c>
      <c r="EA7" s="38">
        <v>4.8499999999999996</v>
      </c>
      <c r="EB7" s="38">
        <v>4.95</v>
      </c>
      <c r="EC7" s="38">
        <v>5.64</v>
      </c>
      <c r="ED7" s="38">
        <v>5.72</v>
      </c>
      <c r="EE7" s="38">
        <v>7.0000000000000007E-2</v>
      </c>
      <c r="EF7" s="38">
        <v>7.0000000000000007E-2</v>
      </c>
      <c r="EG7" s="38">
        <v>0.06</v>
      </c>
      <c r="EH7" s="38">
        <v>0.14000000000000001</v>
      </c>
      <c r="EI7" s="38">
        <v>0.19</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紗代</cp:lastModifiedBy>
  <cp:lastPrinted>2022-01-25T01:43:30Z</cp:lastPrinted>
  <dcterms:created xsi:type="dcterms:W3CDTF">2021-12-03T07:17:59Z</dcterms:created>
  <dcterms:modified xsi:type="dcterms:W3CDTF">2022-01-26T01:45:05Z</dcterms:modified>
  <cp:category/>
</cp:coreProperties>
</file>