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3 （福岡）\03公営企業\07経営比較分析表\R2分   (R3文書に保存)\20220105公営企業に係る経営比較分析表（令和２年度決算）の分析等について\05団体回答\01松山市\01松山市（法非適用　駐車場事業）\"/>
    </mc:Choice>
  </mc:AlternateContent>
  <workbookProtection workbookAlgorithmName="SHA-512" workbookHashValue="q75o3nZfPBM2YQDfM5hzAVkp0vrBxRQDFEcMupCTG2Rda+kltCuuz5OERB+6KHTvF8dMqtXZVvnY3gveEl6DXQ==" workbookSaltValue="RrjpYAEqDbMrVJpKMGjxKg==" workbookSpinCount="100000" lockStructure="1"/>
  <bookViews>
    <workbookView xWindow="-120" yWindow="-120" windowWidth="20730" windowHeight="11160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DO7" i="5"/>
  <c r="MA31" i="4" s="1"/>
  <c r="DN7" i="5"/>
  <c r="LH31" i="4" s="1"/>
  <c r="DM7" i="5"/>
  <c r="DL7" i="5"/>
  <c r="JV31" i="4" s="1"/>
  <c r="DK7" i="5"/>
  <c r="DI7" i="5"/>
  <c r="DH7" i="5"/>
  <c r="DG7" i="5"/>
  <c r="DF7" i="5"/>
  <c r="KP78" i="4" s="1"/>
  <c r="DE7" i="5"/>
  <c r="KA78" i="4" s="1"/>
  <c r="DD7" i="5"/>
  <c r="DC7" i="5"/>
  <c r="LT77" i="4" s="1"/>
  <c r="DB7" i="5"/>
  <c r="DA7" i="5"/>
  <c r="CZ7" i="5"/>
  <c r="CN7" i="5"/>
  <c r="CM7" i="5"/>
  <c r="BZ7" i="5"/>
  <c r="MA53" i="4" s="1"/>
  <c r="BY7" i="5"/>
  <c r="BX7" i="5"/>
  <c r="KO53" i="4" s="1"/>
  <c r="BW7" i="5"/>
  <c r="BV7" i="5"/>
  <c r="BU7" i="5"/>
  <c r="BT7" i="5"/>
  <c r="BS7" i="5"/>
  <c r="KO52" i="4" s="1"/>
  <c r="BR7" i="5"/>
  <c r="JV52" i="4" s="1"/>
  <c r="BQ7" i="5"/>
  <c r="BO7" i="5"/>
  <c r="HJ53" i="4" s="1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BZ52" i="4" s="1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CS32" i="4" s="1"/>
  <c r="AG7" i="5"/>
  <c r="AF7" i="5"/>
  <c r="BG32" i="4" s="1"/>
  <c r="AE7" i="5"/>
  <c r="AD7" i="5"/>
  <c r="AC7" i="5"/>
  <c r="AB7" i="5"/>
  <c r="AA7" i="5"/>
  <c r="BG31" i="4" s="1"/>
  <c r="Z7" i="5"/>
  <c r="AN31" i="4" s="1"/>
  <c r="Y7" i="5"/>
  <c r="X7" i="5"/>
  <c r="LJ10" i="4" s="1"/>
  <c r="W7" i="5"/>
  <c r="V7" i="5"/>
  <c r="U7" i="5"/>
  <c r="T7" i="5"/>
  <c r="S7" i="5"/>
  <c r="R7" i="5"/>
  <c r="Q7" i="5"/>
  <c r="P7" i="5"/>
  <c r="O7" i="5"/>
  <c r="N7" i="5"/>
  <c r="M7" i="5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E88" i="4"/>
  <c r="MI78" i="4"/>
  <c r="LT78" i="4"/>
  <c r="LE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JV53" i="4"/>
  <c r="JC53" i="4"/>
  <c r="GQ53" i="4"/>
  <c r="FX53" i="4"/>
  <c r="FE53" i="4"/>
  <c r="EL53" i="4"/>
  <c r="CS53" i="4"/>
  <c r="BZ53" i="4"/>
  <c r="BG53" i="4"/>
  <c r="AN53" i="4"/>
  <c r="U53" i="4"/>
  <c r="MA52" i="4"/>
  <c r="LH52" i="4"/>
  <c r="JC52" i="4"/>
  <c r="HJ52" i="4"/>
  <c r="GQ52" i="4"/>
  <c r="FX52" i="4"/>
  <c r="FE52" i="4"/>
  <c r="EL52" i="4"/>
  <c r="CS52" i="4"/>
  <c r="BG52" i="4"/>
  <c r="AN52" i="4"/>
  <c r="U52" i="4"/>
  <c r="LH32" i="4"/>
  <c r="KO32" i="4"/>
  <c r="JV32" i="4"/>
  <c r="JC32" i="4"/>
  <c r="HJ32" i="4"/>
  <c r="GQ32" i="4"/>
  <c r="FX32" i="4"/>
  <c r="FE32" i="4"/>
  <c r="EL32" i="4"/>
  <c r="BZ32" i="4"/>
  <c r="AN32" i="4"/>
  <c r="U32" i="4"/>
  <c r="KO31" i="4"/>
  <c r="JC31" i="4"/>
  <c r="HJ31" i="4"/>
  <c r="GQ31" i="4"/>
  <c r="FX31" i="4"/>
  <c r="FE31" i="4"/>
  <c r="EL31" i="4"/>
  <c r="CS31" i="4"/>
  <c r="BZ31" i="4"/>
  <c r="U31" i="4"/>
  <c r="JQ10" i="4"/>
  <c r="HX10" i="4"/>
  <c r="DU10" i="4"/>
  <c r="CF10" i="4"/>
  <c r="B10" i="4"/>
  <c r="LJ8" i="4"/>
  <c r="JQ8" i="4"/>
  <c r="HX8" i="4"/>
  <c r="FJ8" i="4"/>
  <c r="DU8" i="4"/>
  <c r="CF8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GQ30" i="4"/>
  <c r="BZ30" i="4"/>
  <c r="LT76" i="4"/>
  <c r="GQ51" i="4"/>
  <c r="LH30" i="4"/>
  <c r="IE76" i="4"/>
  <c r="BZ51" i="4"/>
  <c r="FX30" i="4"/>
  <c r="BG30" i="4"/>
  <c r="HP76" i="4"/>
  <c r="AV76" i="4"/>
  <c r="KO51" i="4"/>
  <c r="FX51" i="4"/>
  <c r="BG51" i="4"/>
  <c r="LE76" i="4"/>
  <c r="KO30" i="4"/>
  <c r="HA76" i="4"/>
  <c r="AN51" i="4"/>
  <c r="FE30" i="4"/>
  <c r="KP76" i="4"/>
  <c r="AN30" i="4"/>
  <c r="AG76" i="4"/>
  <c r="FE51" i="4"/>
  <c r="JV30" i="4"/>
  <c r="JV51" i="4"/>
  <c r="R76" i="4"/>
  <c r="KA76" i="4"/>
  <c r="EL51" i="4"/>
  <c r="JC30" i="4"/>
  <c r="JC51" i="4"/>
  <c r="GL76" i="4"/>
  <c r="U51" i="4"/>
  <c r="EL30" i="4"/>
  <c r="U30" i="4"/>
</calcChain>
</file>

<file path=xl/sharedStrings.xml><?xml version="1.0" encoding="utf-8"?>
<sst xmlns="http://schemas.openxmlformats.org/spreadsheetml/2006/main" count="280" uniqueCount="134">
  <si>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</si>
  <si>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</si>
  <si>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</si>
  <si>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</si>
  <si>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</si>
  <si>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</si>
  <si>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</si>
  <si>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</si>
  <si>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</si>
  <si>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</si>
  <si>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</si>
  <si>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</si>
  <si>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</si>
  <si>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</si>
  <si>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</si>
  <si>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</si>
  <si>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</si>
  <si>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</si>
  <si>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</si>
  <si>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</si>
  <si>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</si>
  <si>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</si>
  <si>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</si>
  <si>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</si>
  <si>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</si>
  <si>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</si>
  <si>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</si>
  <si>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</si>
  <si>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</si>
  <si>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</si>
  <si>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</si>
  <si>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</si>
  <si>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</si>
  <si>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</si>
  <si>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</si>
  <si>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</si>
  <si>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</si>
  <si>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</si>
  <si>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</si>
  <si>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</si>
  <si>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</si>
  <si>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</si>
  <si>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</si>
  <si>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</si>
  <si>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</si>
  <si>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</si>
  <si>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</si>
  <si>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</si>
  <si>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</si>
  <si>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</si>
  <si>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</si>
  <si>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</si>
  <si>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</si>
  <si>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</si>
  <si>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</si>
  <si>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</si>
  <si>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</si>
  <si>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</si>
  <si>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</si>
  <si>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</si>
  <si>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</si>
  <si>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</si>
  <si>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</si>
  <si>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</si>
  <si>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</si>
  <si>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</si>
  <si>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</si>
  <si>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</si>
  <si>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</si>
  <si>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</si>
  <si>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</si>
  <si>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</si>
  <si>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</si>
  <si>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</si>
  <si>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</si>
  <si>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</si>
  <si>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</si>
  <si>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</si>
  <si>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</si>
  <si>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</si>
  <si>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</si>
  <si>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</si>
  <si>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</si>
  <si>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</si>
  <si>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</si>
  <si>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</si>
  <si>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</si>
  <si>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</si>
  <si>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</si>
  <si>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</si>
  <si>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</si>
  <si>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</si>
  <si>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</si>
  <si>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</si>
  <si>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</si>
  <si>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</si>
  <si>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</si>
  <si>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</si>
  <si>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</si>
  <si>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</si>
  <si>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</si>
  <si>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当該値(N)</t>
    <phoneticPr fontId="5"/>
  </si>
  <si>
    <t>当該値(N-1)</t>
    <phoneticPr fontId="5"/>
  </si>
  <si>
    <t>当該値(N-3)</t>
    <phoneticPr fontId="5"/>
  </si>
  <si>
    <t>当該値(N)</t>
    <phoneticPr fontId="5"/>
  </si>
  <si>
    <t>当該値(N-2)</t>
    <phoneticPr fontId="5"/>
  </si>
  <si>
    <t>当該値(N-1)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</si>
  <si>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</si>
  <si>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</si>
  <si>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</si>
  <si>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</si>
  <si>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</si>
  <si>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</si>
  <si>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</si>
  <si>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高架下駐車場（小坂）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</si>
  <si>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</si>
  <si>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</si>
  <si>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</si>
  <si>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</si>
  <si>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</si>
  <si>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</si>
  <si>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</si>
  <si>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</si>
  <si>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</si>
  <si>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</si>
  <si>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</si>
  <si>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</si>
  <si>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</si>
  <si>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</si>
  <si>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</si>
  <si>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</si>
  <si>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指定管理者と協力しながら、継続的な利用者の確保及び維持管理に努めていく必要がある。</t>
    <phoneticPr fontId="5"/>
  </si>
  <si>
    <t>　平成27年度から、指定管理者による利用料金制の導入により、収支が改善した。（平成29年度以降は、指定管理者の決算を合わせたため、収益等の状況が下がったように見えている。）
　今後も、指定管理者と協力し、収益確保を継続するための検討をしていく。</t>
    <rPh sb="104" eb="106">
      <t>カクホ</t>
    </rPh>
    <rPh sb="107" eb="109">
      <t>ケイゾク</t>
    </rPh>
    <phoneticPr fontId="5"/>
  </si>
  <si>
    <t xml:space="preserve"> 当駐車場は定期のみの駐車場であり、稼働率は算定していない。今後も指定管理者と協力しながら、継続的な利用者の確保に努めていく必要がある。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</si>
</sst>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1389.2</c:v>
                </c:pt>
                <c:pt idx="1">
                  <c:v>161.5</c:v>
                </c:pt>
                <c:pt idx="2">
                  <c:v>163.6</c:v>
                </c:pt>
                <c:pt idx="3">
                  <c:v>156.69999999999999</c:v>
                </c:pt>
                <c:pt idx="4">
                  <c:v>154.6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9-47E0-9033-9860724FC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9-47E0-9033-9860724FC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D-4251-AB78-B872E61FF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D-4251-AB78-B872E61FF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25B-417B-8254-B6A810967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B-417B-8254-B6A810967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CD4-48CE-9BD2-C1B2D13C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4-48CE-9BD2-C1B2D13C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6-4A08-8B8D-D15C3924D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6-4A08-8B8D-D15C3924D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9-4F20-B871-6D413355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9-4F20-B871-6D413355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E-4D69-9CFB-A56847BB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E-4D69-9CFB-A56847BB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92.8</c:v>
                </c:pt>
                <c:pt idx="1">
                  <c:v>38.1</c:v>
                </c:pt>
                <c:pt idx="2">
                  <c:v>38.9</c:v>
                </c:pt>
                <c:pt idx="3">
                  <c:v>36.200000000000003</c:v>
                </c:pt>
                <c:pt idx="4">
                  <c:v>35.299999999999997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1-46B5-805C-CC71B2FA6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1-46B5-805C-CC71B2FA6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2269</c:v>
                </c:pt>
                <c:pt idx="1">
                  <c:v>2505</c:v>
                </c:pt>
                <c:pt idx="2">
                  <c:v>2577</c:v>
                </c:pt>
                <c:pt idx="3">
                  <c:v>2282</c:v>
                </c:pt>
                <c:pt idx="4">
                  <c:v>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5-4659-9563-463265431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5-4659-9563-463265431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3" zoomScaleNormal="100" zoomScaleSheetLayoutView="70" workbookViewId="0">
      <selection activeCell="ND15" sqref="ND15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高架下駐車場（小坂）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1590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121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36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60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1389.2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161.5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163.6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156.69999999999999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154.6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413.9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263.7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509.7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1492.8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3199.2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1.7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0.5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0.8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5.9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172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170.6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171.8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169.4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128.5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130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133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 t="str">
        <f>データ!AU7</f>
        <v>-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 t="str">
        <f>データ!AV7</f>
        <v>-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92.8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38.1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38.9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36.200000000000003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35.299999999999997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2269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2505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2577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2282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2496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3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3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93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37.4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28.9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35.700000000000003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-52.1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9208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8524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6653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6991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1045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131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40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33.200000000000003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21.3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18.2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764.6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/rByBNcqnRDY/uRJL0Lwv6lRRDu9iCxcqD7jETA0e5oecBW2sYAlwx9uuvh5qQ9E8z0Dgeakyv7EsQA0BUy87g==" saltValue="+W1jIlBoWyq3Vp/QOx+WtQ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90</v>
      </c>
      <c r="AL5" s="59" t="s">
        <v>91</v>
      </c>
      <c r="AM5" s="59" t="s">
        <v>92</v>
      </c>
      <c r="AN5" s="59" t="s">
        <v>101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102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103</v>
      </c>
      <c r="CD5" s="59" t="s">
        <v>91</v>
      </c>
      <c r="CE5" s="59" t="s">
        <v>92</v>
      </c>
      <c r="CF5" s="59" t="s">
        <v>104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105</v>
      </c>
      <c r="CR5" s="59" t="s">
        <v>106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107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108</v>
      </c>
      <c r="B6" s="60">
        <f>B8</f>
        <v>2020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愛媛県松山市</v>
      </c>
      <c r="I6" s="60" t="str">
        <f t="shared" si="1"/>
        <v>高架下駐車場（小坂）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36</v>
      </c>
      <c r="S6" s="62" t="str">
        <f t="shared" si="1"/>
        <v>無</v>
      </c>
      <c r="T6" s="62" t="str">
        <f t="shared" si="1"/>
        <v>無</v>
      </c>
      <c r="U6" s="63">
        <f t="shared" si="1"/>
        <v>1590</v>
      </c>
      <c r="V6" s="63">
        <f t="shared" si="1"/>
        <v>60</v>
      </c>
      <c r="W6" s="63">
        <f t="shared" si="1"/>
        <v>0</v>
      </c>
      <c r="X6" s="62" t="str">
        <f t="shared" si="1"/>
        <v>利用料金制</v>
      </c>
      <c r="Y6" s="64">
        <f>IF(Y8="-",NA(),Y8)</f>
        <v>1389.2</v>
      </c>
      <c r="Z6" s="64">
        <f t="shared" ref="Z6:AH6" si="2">IF(Z8="-",NA(),Z8)</f>
        <v>161.5</v>
      </c>
      <c r="AA6" s="64">
        <f t="shared" si="2"/>
        <v>163.6</v>
      </c>
      <c r="AB6" s="64">
        <f t="shared" si="2"/>
        <v>156.69999999999999</v>
      </c>
      <c r="AC6" s="64">
        <f t="shared" si="2"/>
        <v>154.6</v>
      </c>
      <c r="AD6" s="64">
        <f t="shared" si="2"/>
        <v>413.9</v>
      </c>
      <c r="AE6" s="64">
        <f t="shared" si="2"/>
        <v>263.7</v>
      </c>
      <c r="AF6" s="64">
        <f t="shared" si="2"/>
        <v>509.7</v>
      </c>
      <c r="AG6" s="64">
        <f t="shared" si="2"/>
        <v>1492.8</v>
      </c>
      <c r="AH6" s="64">
        <f t="shared" si="2"/>
        <v>3199.2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1.7</v>
      </c>
      <c r="AP6" s="64">
        <f t="shared" si="3"/>
        <v>0.5</v>
      </c>
      <c r="AQ6" s="64">
        <f t="shared" si="3"/>
        <v>1</v>
      </c>
      <c r="AR6" s="64">
        <f t="shared" si="3"/>
        <v>0.8</v>
      </c>
      <c r="AS6" s="64">
        <f t="shared" si="3"/>
        <v>5.9</v>
      </c>
      <c r="AT6" s="61" t="str">
        <f>IF(AT8="-","",IF(AT8="-","【-】","【"&amp;SUBSTITUTE(TEXT(AT8,"#,##0.0"),"-","△")&amp;"】"))</f>
        <v>【8.6】</v>
      </c>
      <c r="AU6" s="65" t="e">
        <f>IF(AU8="-",NA(),AU8)</f>
        <v>#N/A</v>
      </c>
      <c r="AV6" s="65" t="e">
        <f t="shared" ref="AV6:BD6" si="4">IF(AV8="-",NA(),AV8)</f>
        <v>#N/A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3</v>
      </c>
      <c r="BA6" s="65">
        <f t="shared" si="4"/>
        <v>1</v>
      </c>
      <c r="BB6" s="65">
        <f t="shared" si="4"/>
        <v>3</v>
      </c>
      <c r="BC6" s="65">
        <f t="shared" si="4"/>
        <v>3</v>
      </c>
      <c r="BD6" s="65">
        <f t="shared" si="4"/>
        <v>93</v>
      </c>
      <c r="BE6" s="63" t="str">
        <f>IF(BE8="-","",IF(BE8="-","【-】","【"&amp;SUBSTITUTE(TEXT(BE8,"#,##0"),"-","△")&amp;"】"))</f>
        <v>【2,345】</v>
      </c>
      <c r="BF6" s="64">
        <f>IF(BF8="-",NA(),BF8)</f>
        <v>92.8</v>
      </c>
      <c r="BG6" s="64">
        <f t="shared" ref="BG6:BO6" si="5">IF(BG8="-",NA(),BG8)</f>
        <v>38.1</v>
      </c>
      <c r="BH6" s="64">
        <f t="shared" si="5"/>
        <v>38.9</v>
      </c>
      <c r="BI6" s="64">
        <f t="shared" si="5"/>
        <v>36.200000000000003</v>
      </c>
      <c r="BJ6" s="64">
        <f t="shared" si="5"/>
        <v>35.299999999999997</v>
      </c>
      <c r="BK6" s="64">
        <f t="shared" si="5"/>
        <v>37.4</v>
      </c>
      <c r="BL6" s="64">
        <f t="shared" si="5"/>
        <v>28.9</v>
      </c>
      <c r="BM6" s="64">
        <f t="shared" si="5"/>
        <v>35.700000000000003</v>
      </c>
      <c r="BN6" s="64">
        <f t="shared" si="5"/>
        <v>30</v>
      </c>
      <c r="BO6" s="64">
        <f t="shared" si="5"/>
        <v>-52.1</v>
      </c>
      <c r="BP6" s="61" t="str">
        <f>IF(BP8="-","",IF(BP8="-","【-】","【"&amp;SUBSTITUTE(TEXT(BP8,"#,##0.0"),"-","△")&amp;"】"))</f>
        <v>【△65.9】</v>
      </c>
      <c r="BQ6" s="65">
        <f>IF(BQ8="-",NA(),BQ8)</f>
        <v>2269</v>
      </c>
      <c r="BR6" s="65">
        <f t="shared" ref="BR6:BZ6" si="6">IF(BR8="-",NA(),BR8)</f>
        <v>2505</v>
      </c>
      <c r="BS6" s="65">
        <f t="shared" si="6"/>
        <v>2577</v>
      </c>
      <c r="BT6" s="65">
        <f t="shared" si="6"/>
        <v>2282</v>
      </c>
      <c r="BU6" s="65">
        <f t="shared" si="6"/>
        <v>2496</v>
      </c>
      <c r="BV6" s="65">
        <f t="shared" si="6"/>
        <v>9208</v>
      </c>
      <c r="BW6" s="65">
        <f t="shared" si="6"/>
        <v>8524</v>
      </c>
      <c r="BX6" s="65">
        <f t="shared" si="6"/>
        <v>6653</v>
      </c>
      <c r="BY6" s="65">
        <f t="shared" si="6"/>
        <v>6991</v>
      </c>
      <c r="BZ6" s="65">
        <f t="shared" si="6"/>
        <v>1045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109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40</v>
      </c>
      <c r="DF6" s="64">
        <f t="shared" si="8"/>
        <v>33.200000000000003</v>
      </c>
      <c r="DG6" s="64">
        <f t="shared" si="8"/>
        <v>21.3</v>
      </c>
      <c r="DH6" s="64">
        <f t="shared" si="8"/>
        <v>18.2</v>
      </c>
      <c r="DI6" s="64">
        <f t="shared" si="8"/>
        <v>764.6</v>
      </c>
      <c r="DJ6" s="61" t="str">
        <f>IF(DJ8="-","",IF(DJ8="-","【-】","【"&amp;SUBSTITUTE(TEXT(DJ8,"#,##0.0"),"-","△")&amp;"】"))</f>
        <v>【183.4】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172</v>
      </c>
      <c r="DQ6" s="64">
        <f t="shared" si="9"/>
        <v>170.6</v>
      </c>
      <c r="DR6" s="64">
        <f t="shared" si="9"/>
        <v>171.8</v>
      </c>
      <c r="DS6" s="64">
        <f t="shared" si="9"/>
        <v>169.4</v>
      </c>
      <c r="DT6" s="64">
        <f t="shared" si="9"/>
        <v>128.5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111</v>
      </c>
      <c r="B7" s="60">
        <f t="shared" ref="B7:X7" si="10">B8</f>
        <v>2020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愛媛県　松山市</v>
      </c>
      <c r="I7" s="60" t="str">
        <f t="shared" si="10"/>
        <v>高架下駐車場（小坂）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36</v>
      </c>
      <c r="S7" s="62" t="str">
        <f t="shared" si="10"/>
        <v>無</v>
      </c>
      <c r="T7" s="62" t="str">
        <f t="shared" si="10"/>
        <v>無</v>
      </c>
      <c r="U7" s="63">
        <f t="shared" si="10"/>
        <v>1590</v>
      </c>
      <c r="V7" s="63">
        <f t="shared" si="10"/>
        <v>60</v>
      </c>
      <c r="W7" s="63">
        <f t="shared" si="10"/>
        <v>0</v>
      </c>
      <c r="X7" s="62" t="str">
        <f t="shared" si="10"/>
        <v>利用料金制</v>
      </c>
      <c r="Y7" s="64">
        <f>Y8</f>
        <v>1389.2</v>
      </c>
      <c r="Z7" s="64">
        <f t="shared" ref="Z7:AH7" si="11">Z8</f>
        <v>161.5</v>
      </c>
      <c r="AA7" s="64">
        <f t="shared" si="11"/>
        <v>163.6</v>
      </c>
      <c r="AB7" s="64">
        <f t="shared" si="11"/>
        <v>156.69999999999999</v>
      </c>
      <c r="AC7" s="64">
        <f t="shared" si="11"/>
        <v>154.6</v>
      </c>
      <c r="AD7" s="64">
        <f t="shared" si="11"/>
        <v>413.9</v>
      </c>
      <c r="AE7" s="64">
        <f t="shared" si="11"/>
        <v>263.7</v>
      </c>
      <c r="AF7" s="64">
        <f t="shared" si="11"/>
        <v>509.7</v>
      </c>
      <c r="AG7" s="64">
        <f t="shared" si="11"/>
        <v>1492.8</v>
      </c>
      <c r="AH7" s="64">
        <f t="shared" si="11"/>
        <v>3199.2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1.7</v>
      </c>
      <c r="AP7" s="64">
        <f t="shared" si="12"/>
        <v>0.5</v>
      </c>
      <c r="AQ7" s="64">
        <f t="shared" si="12"/>
        <v>1</v>
      </c>
      <c r="AR7" s="64">
        <f t="shared" si="12"/>
        <v>0.8</v>
      </c>
      <c r="AS7" s="64">
        <f t="shared" si="12"/>
        <v>5.9</v>
      </c>
      <c r="AT7" s="61"/>
      <c r="AU7" s="65" t="str">
        <f>AU8</f>
        <v>-</v>
      </c>
      <c r="AV7" s="65" t="str">
        <f t="shared" ref="AV7:BD7" si="13">AV8</f>
        <v>-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3</v>
      </c>
      <c r="BA7" s="65">
        <f t="shared" si="13"/>
        <v>1</v>
      </c>
      <c r="BB7" s="65">
        <f t="shared" si="13"/>
        <v>3</v>
      </c>
      <c r="BC7" s="65">
        <f t="shared" si="13"/>
        <v>3</v>
      </c>
      <c r="BD7" s="65">
        <f t="shared" si="13"/>
        <v>93</v>
      </c>
      <c r="BE7" s="63"/>
      <c r="BF7" s="64">
        <f>BF8</f>
        <v>92.8</v>
      </c>
      <c r="BG7" s="64">
        <f t="shared" ref="BG7:BO7" si="14">BG8</f>
        <v>38.1</v>
      </c>
      <c r="BH7" s="64">
        <f t="shared" si="14"/>
        <v>38.9</v>
      </c>
      <c r="BI7" s="64">
        <f t="shared" si="14"/>
        <v>36.200000000000003</v>
      </c>
      <c r="BJ7" s="64">
        <f t="shared" si="14"/>
        <v>35.299999999999997</v>
      </c>
      <c r="BK7" s="64">
        <f t="shared" si="14"/>
        <v>37.4</v>
      </c>
      <c r="BL7" s="64">
        <f t="shared" si="14"/>
        <v>28.9</v>
      </c>
      <c r="BM7" s="64">
        <f t="shared" si="14"/>
        <v>35.700000000000003</v>
      </c>
      <c r="BN7" s="64">
        <f t="shared" si="14"/>
        <v>30</v>
      </c>
      <c r="BO7" s="64">
        <f t="shared" si="14"/>
        <v>-52.1</v>
      </c>
      <c r="BP7" s="61"/>
      <c r="BQ7" s="65">
        <f>BQ8</f>
        <v>2269</v>
      </c>
      <c r="BR7" s="65">
        <f t="shared" ref="BR7:BZ7" si="15">BR8</f>
        <v>2505</v>
      </c>
      <c r="BS7" s="65">
        <f t="shared" si="15"/>
        <v>2577</v>
      </c>
      <c r="BT7" s="65">
        <f t="shared" si="15"/>
        <v>2282</v>
      </c>
      <c r="BU7" s="65">
        <f t="shared" si="15"/>
        <v>2496</v>
      </c>
      <c r="BV7" s="65">
        <f t="shared" si="15"/>
        <v>9208</v>
      </c>
      <c r="BW7" s="65">
        <f t="shared" si="15"/>
        <v>8524</v>
      </c>
      <c r="BX7" s="65">
        <f t="shared" si="15"/>
        <v>6653</v>
      </c>
      <c r="BY7" s="65">
        <f t="shared" si="15"/>
        <v>6991</v>
      </c>
      <c r="BZ7" s="65">
        <f t="shared" si="15"/>
        <v>1045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110</v>
      </c>
      <c r="CL7" s="61"/>
      <c r="CM7" s="63">
        <f>CM8</f>
        <v>0</v>
      </c>
      <c r="CN7" s="63">
        <f>CN8</f>
        <v>0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110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40</v>
      </c>
      <c r="DF7" s="64">
        <f t="shared" si="16"/>
        <v>33.200000000000003</v>
      </c>
      <c r="DG7" s="64">
        <f t="shared" si="16"/>
        <v>21.3</v>
      </c>
      <c r="DH7" s="64">
        <f t="shared" si="16"/>
        <v>18.2</v>
      </c>
      <c r="DI7" s="64">
        <f t="shared" si="16"/>
        <v>764.6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172</v>
      </c>
      <c r="DQ7" s="64">
        <f t="shared" si="17"/>
        <v>170.6</v>
      </c>
      <c r="DR7" s="64">
        <f t="shared" si="17"/>
        <v>171.8</v>
      </c>
      <c r="DS7" s="64">
        <f t="shared" si="17"/>
        <v>169.4</v>
      </c>
      <c r="DT7" s="64">
        <f t="shared" si="17"/>
        <v>128.5</v>
      </c>
      <c r="DU7" s="61"/>
    </row>
    <row r="8" spans="1:125" s="66" customFormat="1" x14ac:dyDescent="0.15">
      <c r="A8" s="49"/>
      <c r="B8" s="67">
        <v>2020</v>
      </c>
      <c r="C8" s="67">
        <v>382019</v>
      </c>
      <c r="D8" s="67">
        <v>47</v>
      </c>
      <c r="E8" s="67">
        <v>14</v>
      </c>
      <c r="F8" s="67">
        <v>0</v>
      </c>
      <c r="G8" s="67">
        <v>5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36</v>
      </c>
      <c r="S8" s="69" t="s">
        <v>123</v>
      </c>
      <c r="T8" s="69" t="s">
        <v>123</v>
      </c>
      <c r="U8" s="70">
        <v>1590</v>
      </c>
      <c r="V8" s="70">
        <v>60</v>
      </c>
      <c r="W8" s="70">
        <v>0</v>
      </c>
      <c r="X8" s="69" t="s">
        <v>124</v>
      </c>
      <c r="Y8" s="71">
        <v>1389.2</v>
      </c>
      <c r="Z8" s="71">
        <v>161.5</v>
      </c>
      <c r="AA8" s="71">
        <v>163.6</v>
      </c>
      <c r="AB8" s="71">
        <v>156.69999999999999</v>
      </c>
      <c r="AC8" s="71">
        <v>154.6</v>
      </c>
      <c r="AD8" s="71">
        <v>413.9</v>
      </c>
      <c r="AE8" s="71">
        <v>263.7</v>
      </c>
      <c r="AF8" s="71">
        <v>509.7</v>
      </c>
      <c r="AG8" s="71">
        <v>1492.8</v>
      </c>
      <c r="AH8" s="71">
        <v>3199.2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1.7</v>
      </c>
      <c r="AP8" s="71">
        <v>0.5</v>
      </c>
      <c r="AQ8" s="71">
        <v>1</v>
      </c>
      <c r="AR8" s="71">
        <v>0.8</v>
      </c>
      <c r="AS8" s="71">
        <v>5.9</v>
      </c>
      <c r="AT8" s="68">
        <v>8.6</v>
      </c>
      <c r="AU8" s="72" t="s">
        <v>117</v>
      </c>
      <c r="AV8" s="72" t="s">
        <v>117</v>
      </c>
      <c r="AW8" s="72">
        <v>0</v>
      </c>
      <c r="AX8" s="72">
        <v>0</v>
      </c>
      <c r="AY8" s="72">
        <v>0</v>
      </c>
      <c r="AZ8" s="72">
        <v>3</v>
      </c>
      <c r="BA8" s="72">
        <v>1</v>
      </c>
      <c r="BB8" s="72">
        <v>3</v>
      </c>
      <c r="BC8" s="72">
        <v>3</v>
      </c>
      <c r="BD8" s="72">
        <v>93</v>
      </c>
      <c r="BE8" s="72">
        <v>2345</v>
      </c>
      <c r="BF8" s="71">
        <v>92.8</v>
      </c>
      <c r="BG8" s="71">
        <v>38.1</v>
      </c>
      <c r="BH8" s="71">
        <v>38.9</v>
      </c>
      <c r="BI8" s="71">
        <v>36.200000000000003</v>
      </c>
      <c r="BJ8" s="71">
        <v>35.299999999999997</v>
      </c>
      <c r="BK8" s="71">
        <v>37.4</v>
      </c>
      <c r="BL8" s="71">
        <v>28.9</v>
      </c>
      <c r="BM8" s="71">
        <v>35.700000000000003</v>
      </c>
      <c r="BN8" s="71">
        <v>30</v>
      </c>
      <c r="BO8" s="71">
        <v>-52.1</v>
      </c>
      <c r="BP8" s="68">
        <v>-65.900000000000006</v>
      </c>
      <c r="BQ8" s="72">
        <v>2269</v>
      </c>
      <c r="BR8" s="72">
        <v>2505</v>
      </c>
      <c r="BS8" s="72">
        <v>2577</v>
      </c>
      <c r="BT8" s="73">
        <v>2282</v>
      </c>
      <c r="BU8" s="73">
        <v>2496</v>
      </c>
      <c r="BV8" s="72">
        <v>9208</v>
      </c>
      <c r="BW8" s="72">
        <v>8524</v>
      </c>
      <c r="BX8" s="72">
        <v>6653</v>
      </c>
      <c r="BY8" s="72">
        <v>6991</v>
      </c>
      <c r="BZ8" s="72">
        <v>1045</v>
      </c>
      <c r="CA8" s="70">
        <v>3932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0</v>
      </c>
      <c r="CN8" s="70">
        <v>0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40</v>
      </c>
      <c r="DF8" s="71">
        <v>33.200000000000003</v>
      </c>
      <c r="DG8" s="71">
        <v>21.3</v>
      </c>
      <c r="DH8" s="71">
        <v>18.2</v>
      </c>
      <c r="DI8" s="71">
        <v>764.6</v>
      </c>
      <c r="DJ8" s="68">
        <v>183.4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172</v>
      </c>
      <c r="DQ8" s="71">
        <v>170.6</v>
      </c>
      <c r="DR8" s="71">
        <v>171.8</v>
      </c>
      <c r="DS8" s="71">
        <v>169.4</v>
      </c>
      <c r="DT8" s="71">
        <v>128.5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2022-02-08T00:30:03Z</cp:lastPrinted>
  <dcterms:created xsi:type="dcterms:W3CDTF">2021-12-17T06:07:56Z</dcterms:created>
  <dcterms:modified xsi:type="dcterms:W3CDTF">2022-02-08T00:30:05Z</dcterms:modified>
  <cp:category/>
</cp:coreProperties>
</file>