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qbCWzlDFdAl4nmz38So4y2t5+Ygx1kQQ+7nLPrGU/a/xkYRgj3X5aDYAhYqjlA8SL8RpzZpsY1pp0bjZZ5Im6w==" workbookSaltValue="FYltphz/TCK9gjmHSfXe+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I10" i="4"/>
  <c r="AT8" i="4"/>
  <c r="AL8" i="4"/>
  <c r="W8" i="4"/>
  <c r="P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<sst xmlns="http://schemas.openxmlformats.org/spreadsheetml/2006/main" count="236" uniqueCount="120">
  <si>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</si>
  <si>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</si>
  <si>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</si>
  <si>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</si>
  <si>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</si>
  <si>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</si>
  <si>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</si>
  <si>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</si>
  <si>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</si>
  <si>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</si>
  <si>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</si>
  <si>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</si>
  <si>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</si>
  <si>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</si>
  <si>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</si>
  <si>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</si>
  <si>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</si>
  <si>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</si>
  <si>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</si>
  <si>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</si>
  <si>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</si>
  <si>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</si>
  <si>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</si>
  <si>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</si>
  <si>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</si>
  <si>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</si>
  <si>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</si>
  <si>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</si>
  <si>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</si>
  <si>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</si>
  <si>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</si>
  <si>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</si>
  <si>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</si>
  <si>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</si>
  <si>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</si>
  <si>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</si>
  <si>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</si>
  <si>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</si>
  <si>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</si>
  <si>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</si>
  <si>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</si>
  <si>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</si>
  <si>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</si>
  <si>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</si>
  <si>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</si>
  <si>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</si>
  <si>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</si>
  <si>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</si>
  <si>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</si>
  <si>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</si>
  <si>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</si>
  <si>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</si>
  <si>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</si>
  <si>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</si>
  <si>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</si>
  <si>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</si>
  <si>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</si>
  <si>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</si>
  <si>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</si>
  <si>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</si>
  <si>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</si>
  <si>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</si>
  <si>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</si>
  <si>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</si>
  <si>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</si>
  <si>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</si>
  <si>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</si>
  <si>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</si>
  <si>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</si>
  <si>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</si>
  <si>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</si>
  <si>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</si>
  <si>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</si>
  <si>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</si>
  <si>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</si>
  <si>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</si>
  <si>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</si>
  <si>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</si>
  <si>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</si>
  <si>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</si>
  <si>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</si>
  <si>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</si>
  <si>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</si>
  <si>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</si>
  <si>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</si>
  <si>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</si>
  <si>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</si>
  <si>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</si>
  <si>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</si>
  <si>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</si>
  <si>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</si>
  <si>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</si>
  <si>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</si>
  <si>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</si>
  <si>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</si>
  <si>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</si>
  <si>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</si>
  <si>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</si>
  <si>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</si>
  <si>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</si>
  <si>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</si>
  <si>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</si>
  <si>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</si>
  <si>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</si>
  <si>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</si>
  <si>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</si>
  <si>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</si>
  <si>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</si>
  <si>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</si>
  <si>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</si>
  <si>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</si>
  <si>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</si>
  <si>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</si>
  <si>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</si>
  <si>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</si>
  <si>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</si>
  <si>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</si>
  <si>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志津見処理区は供用開始から20年、椋名処理区は供用開始から15年が経過している。
 今後、大規模な改修の予定はないものの、各施設の老朽化について、定期的な点検等を継続するなど注視が必要である。</t>
    <rPh sb="43" eb="45">
      <t>コンゴ</t>
    </rPh>
    <rPh sb="62" eb="63">
      <t>カク</t>
    </rPh>
    <rPh sb="63" eb="65">
      <t>シセツ</t>
    </rPh>
    <rPh sb="66" eb="69">
      <t>ロウキュウカ</t>
    </rPh>
    <rPh sb="74" eb="77">
      <t>テイキテキ</t>
    </rPh>
    <rPh sb="78" eb="80">
      <t>テンケン</t>
    </rPh>
    <rPh sb="80" eb="81">
      <t>トウ</t>
    </rPh>
    <rPh sb="82" eb="84">
      <t>ケイゾク</t>
    </rPh>
    <rPh sb="88" eb="90">
      <t>チュウシ</t>
    </rPh>
    <rPh sb="91" eb="93">
      <t>ヒツヨウ</t>
    </rPh>
    <phoneticPr fontId="4"/>
  </si>
  <si>
    <t xml:space="preserve"> 当分の間、大規模な改修の予定はないものの、改築・更新の時期を見て、近接する処理場への統廃合を検討する予定である。
 また、資産の老朽化や人口減少等に伴う料金収入の減少に対応するため、策定した経営戦略に沿って、経営基盤強化と財政マネジメントの向上に努めてまいりたい。</t>
    <rPh sb="47" eb="49">
      <t>ケントウ</t>
    </rPh>
    <rPh sb="51" eb="53">
      <t>ヨテイ</t>
    </rPh>
    <phoneticPr fontId="4"/>
  </si>
  <si>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おらず⑤の経費回収率が、100％を大きく下回っている。
 ①の収益的収支比率は99％で、使用料収入は当年度の下水道使用料の改定により微増したものの、施設管理経費がそれと同様に増加したため、前年度とほぼ同率となった。
 ⑥の汚水処理原価は昨年比で61.02ポイント増加したが、新型コロナウイルスの感染防止対策からの使用水量の減少に伴い、有収水量が減少したことによるものである。
 ⑧水洗化率については、各種接続促進を行うことにより年々改善しているものの、類似団体平均値と比べて低くなっていることから、水洗化率の向上による使用料収入確保のため、水洗化の普及促進にこれまで以上に取り組む必要がある。</t>
    <rPh sb="166" eb="169">
      <t>シヨウリョウ</t>
    </rPh>
    <rPh sb="169" eb="171">
      <t>シュウニュウ</t>
    </rPh>
    <rPh sb="172" eb="175">
      <t>トウネンド</t>
    </rPh>
    <rPh sb="176" eb="179">
      <t>ゲスイドウ</t>
    </rPh>
    <rPh sb="179" eb="182">
      <t>シヨウリョウ</t>
    </rPh>
    <rPh sb="183" eb="185">
      <t>カイテイ</t>
    </rPh>
    <rPh sb="188" eb="190">
      <t>ビゾウ</t>
    </rPh>
    <rPh sb="196" eb="198">
      <t>シセツ</t>
    </rPh>
    <rPh sb="198" eb="200">
      <t>カンリ</t>
    </rPh>
    <rPh sb="200" eb="202">
      <t>ケイヒ</t>
    </rPh>
    <rPh sb="206" eb="208">
      <t>ドウヨウ</t>
    </rPh>
    <rPh sb="209" eb="211">
      <t>ゾウカ</t>
    </rPh>
    <rPh sb="240" eb="242">
      <t>サクネン</t>
    </rPh>
    <rPh sb="242" eb="243">
      <t>ヒ</t>
    </rPh>
    <rPh sb="253" eb="255">
      <t>ゾウカ</t>
    </rPh>
    <rPh sb="286" eb="287">
      <t>トモナ</t>
    </rPh>
    <rPh sb="289" eb="293">
      <t>ユウシュウスイリョウ</t>
    </rPh>
    <rPh sb="294" eb="29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</si>
</sst>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A4-4E45-B6FB-1694B6C07A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0.01</c:v>
                </c:pt>
              </c:numCache>
            </c:numRef>
          </c:val>
          <c:smooth val="0"/>
          <c:extLst>
            <c:ext xmlns:c16="http://schemas.microsoft.com/office/drawing/2014/chart" uri="{C3380CC4-5D6E-409C-BE32-E72D297353CC}">
              <c16:uniqueId val="{00000001-5AA4-4E45-B6FB-1694B6C07A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35.97</c:v>
                </c:pt>
                <c:pt idx="1">
                  <c:v>34.39</c:v>
                </c:pt>
                <c:pt idx="2">
                  <c:v>45.3</c:v>
                </c:pt>
                <c:pt idx="3">
                  <c:v>43.62</c:v>
                </c:pt>
                <c:pt idx="4">
                  <c:v>43.96</c:v>
                </c:pt>
              </c:numCache>
            </c:numRef>
          </c:val>
          <c:extLst>
            <c:ext xmlns:c16="http://schemas.microsoft.com/office/drawing/2014/chart" uri="{C3380CC4-5D6E-409C-BE32-E72D297353CC}">
              <c16:uniqueId val="{00000000-1A61-4CD8-9463-397371CCE1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40.29</c:v>
                </c:pt>
              </c:numCache>
            </c:numRef>
          </c:val>
          <c:smooth val="0"/>
          <c:extLst>
            <c:ext xmlns:c16="http://schemas.microsoft.com/office/drawing/2014/chart" uri="{C3380CC4-5D6E-409C-BE32-E72D297353CC}">
              <c16:uniqueId val="{00000001-1A61-4CD8-9463-397371CCE1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85.63</c:v>
                </c:pt>
                <c:pt idx="1">
                  <c:v>86.54</c:v>
                </c:pt>
                <c:pt idx="2">
                  <c:v>74.12</c:v>
                </c:pt>
                <c:pt idx="3">
                  <c:v>74.87</c:v>
                </c:pt>
                <c:pt idx="4">
                  <c:v>74.959999999999994</c:v>
                </c:pt>
              </c:numCache>
            </c:numRef>
          </c:val>
          <c:extLst>
            <c:ext xmlns:c16="http://schemas.microsoft.com/office/drawing/2014/chart" uri="{C3380CC4-5D6E-409C-BE32-E72D297353CC}">
              <c16:uniqueId val="{00000000-4ADA-4196-A716-D339B6AA2B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87.49</c:v>
                </c:pt>
              </c:numCache>
            </c:numRef>
          </c:val>
          <c:smooth val="0"/>
          <c:extLst>
            <c:ext xmlns:c16="http://schemas.microsoft.com/office/drawing/2014/chart" uri="{C3380CC4-5D6E-409C-BE32-E72D297353CC}">
              <c16:uniqueId val="{00000001-4ADA-4196-A716-D339B6AA2B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66.89</c:v>
                </c:pt>
                <c:pt idx="1">
                  <c:v>85.95</c:v>
                </c:pt>
                <c:pt idx="2">
                  <c:v>76.989999999999995</c:v>
                </c:pt>
                <c:pt idx="3">
                  <c:v>100</c:v>
                </c:pt>
                <c:pt idx="4">
                  <c:v>99</c:v>
                </c:pt>
              </c:numCache>
            </c:numRef>
          </c:val>
          <c:extLst>
            <c:ext xmlns:c16="http://schemas.microsoft.com/office/drawing/2014/chart" uri="{C3380CC4-5D6E-409C-BE32-E72D297353CC}">
              <c16:uniqueId val="{00000000-722C-4EBA-8CEF-01064CDC647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2C-4EBA-8CEF-01064CDC647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A0-40CA-9E2A-FA04BBE116A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A0-40CA-9E2A-FA04BBE116A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CB-4F73-99B8-5160B3BED20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CB-4F73-99B8-5160B3BED20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74-4BC5-9006-DDF11DB9F50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74-4BC5-9006-DDF11DB9F50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A2-4127-BB1D-E1DA1C267A1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A2-4127-BB1D-E1DA1C267A1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493.4</c:v>
                </c:pt>
                <c:pt idx="1">
                  <c:v>0</c:v>
                </c:pt>
                <c:pt idx="2">
                  <c:v>0</c:v>
                </c:pt>
                <c:pt idx="3">
                  <c:v>0</c:v>
                </c:pt>
                <c:pt idx="4">
                  <c:v>0</c:v>
                </c:pt>
              </c:numCache>
            </c:numRef>
          </c:val>
          <c:extLst>
            <c:ext xmlns:c16="http://schemas.microsoft.com/office/drawing/2014/chart" uri="{C3380CC4-5D6E-409C-BE32-E72D297353CC}">
              <c16:uniqueId val="{00000000-E39C-4A28-8115-FE7522CD3C0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807.81</c:v>
                </c:pt>
              </c:numCache>
            </c:numRef>
          </c:val>
          <c:smooth val="0"/>
          <c:extLst>
            <c:ext xmlns:c16="http://schemas.microsoft.com/office/drawing/2014/chart" uri="{C3380CC4-5D6E-409C-BE32-E72D297353CC}">
              <c16:uniqueId val="{00000001-E39C-4A28-8115-FE7522CD3C0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62.61</c:v>
                </c:pt>
                <c:pt idx="1">
                  <c:v>69.2</c:v>
                </c:pt>
                <c:pt idx="2">
                  <c:v>43.75</c:v>
                </c:pt>
                <c:pt idx="3">
                  <c:v>43.06</c:v>
                </c:pt>
                <c:pt idx="4">
                  <c:v>39.18</c:v>
                </c:pt>
              </c:numCache>
            </c:numRef>
          </c:val>
          <c:extLst>
            <c:ext xmlns:c16="http://schemas.microsoft.com/office/drawing/2014/chart" uri="{C3380CC4-5D6E-409C-BE32-E72D297353CC}">
              <c16:uniqueId val="{00000000-CD4F-4EE1-9360-42B184377A5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49.44</c:v>
                </c:pt>
              </c:numCache>
            </c:numRef>
          </c:val>
          <c:smooth val="0"/>
          <c:extLst>
            <c:ext xmlns:c16="http://schemas.microsoft.com/office/drawing/2014/chart" uri="{C3380CC4-5D6E-409C-BE32-E72D297353CC}">
              <c16:uniqueId val="{00000001-CD4F-4EE1-9360-42B184377A5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265.67</c:v>
                </c:pt>
                <c:pt idx="1">
                  <c:v>242.9</c:v>
                </c:pt>
                <c:pt idx="2">
                  <c:v>401</c:v>
                </c:pt>
                <c:pt idx="3">
                  <c:v>409.11</c:v>
                </c:pt>
                <c:pt idx="4">
                  <c:v>470.13</c:v>
                </c:pt>
              </c:numCache>
            </c:numRef>
          </c:val>
          <c:extLst>
            <c:ext xmlns:c16="http://schemas.microsoft.com/office/drawing/2014/chart" uri="{C3380CC4-5D6E-409C-BE32-E72D297353CC}">
              <c16:uniqueId val="{00000000-AABF-4496-BD11-874C1AAD5C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343.49</c:v>
                </c:pt>
              </c:numCache>
            </c:numRef>
          </c:val>
          <c:smooth val="0"/>
          <c:extLst>
            <c:ext xmlns:c16="http://schemas.microsoft.com/office/drawing/2014/chart" uri="{C3380CC4-5D6E-409C-BE32-E72D297353CC}">
              <c16:uniqueId val="{00000001-AABF-4496-BD11-874C1AAD5C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3" zoomScaleNormal="100" workbookViewId="0">
      <selection activeCell="CD26" sqref="CD26"/>
    </sheetView>
  </sheetViews>
  <sheetFormatPr defaultColWidth="2.625" defaultRowHeight="13.5" x14ac:dyDescent="0.15"/>
  <cols>
    <col min="1" max="1" width="2.625" customWidth="1"/>
    <col min="2" max="62" width="3.75" customWidth="1"/>
    <col min="64" max="78" width="3.125" customWidth="1"/>
    <col min="79" max="79" width="4.5" bestFit="1" customWidth="1"/>
    <col min="80" max="80" width="3.125"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H1</v>
      </c>
      <c r="X8" s="49"/>
      <c r="Y8" s="49"/>
      <c r="Z8" s="49"/>
      <c r="AA8" s="49"/>
      <c r="AB8" s="49"/>
      <c r="AC8" s="49"/>
      <c r="AD8" s="50" t="str">
        <f>データ!$M$6</f>
        <v>非設置</v>
      </c>
      <c r="AE8" s="50"/>
      <c r="AF8" s="50"/>
      <c r="AG8" s="50"/>
      <c r="AH8" s="50"/>
      <c r="AI8" s="50"/>
      <c r="AJ8" s="50"/>
      <c r="AK8" s="3"/>
      <c r="AL8" s="51">
        <f>データ!S6</f>
        <v>156254</v>
      </c>
      <c r="AM8" s="51"/>
      <c r="AN8" s="51"/>
      <c r="AO8" s="51"/>
      <c r="AP8" s="51"/>
      <c r="AQ8" s="51"/>
      <c r="AR8" s="51"/>
      <c r="AS8" s="51"/>
      <c r="AT8" s="46">
        <f>データ!T6</f>
        <v>419.21</v>
      </c>
      <c r="AU8" s="46"/>
      <c r="AV8" s="46"/>
      <c r="AW8" s="46"/>
      <c r="AX8" s="46"/>
      <c r="AY8" s="46"/>
      <c r="AZ8" s="46"/>
      <c r="BA8" s="46"/>
      <c r="BB8" s="46">
        <f>データ!U6</f>
        <v>372.73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0.37</v>
      </c>
      <c r="Q10" s="46"/>
      <c r="R10" s="46"/>
      <c r="S10" s="46"/>
      <c r="T10" s="46"/>
      <c r="U10" s="46"/>
      <c r="V10" s="46"/>
      <c r="W10" s="46">
        <f>データ!Q6</f>
        <v>97.19</v>
      </c>
      <c r="X10" s="46"/>
      <c r="Y10" s="46"/>
      <c r="Z10" s="46"/>
      <c r="AA10" s="46"/>
      <c r="AB10" s="46"/>
      <c r="AC10" s="46"/>
      <c r="AD10" s="51">
        <f>データ!R6</f>
        <v>3046</v>
      </c>
      <c r="AE10" s="51"/>
      <c r="AF10" s="51"/>
      <c r="AG10" s="51"/>
      <c r="AH10" s="51"/>
      <c r="AI10" s="51"/>
      <c r="AJ10" s="51"/>
      <c r="AK10" s="2"/>
      <c r="AL10" s="51">
        <f>データ!V6</f>
        <v>579</v>
      </c>
      <c r="AM10" s="51"/>
      <c r="AN10" s="51"/>
      <c r="AO10" s="51"/>
      <c r="AP10" s="51"/>
      <c r="AQ10" s="51"/>
      <c r="AR10" s="51"/>
      <c r="AS10" s="51"/>
      <c r="AT10" s="46">
        <f>データ!W6</f>
        <v>0.33</v>
      </c>
      <c r="AU10" s="46"/>
      <c r="AV10" s="46"/>
      <c r="AW10" s="46"/>
      <c r="AX10" s="46"/>
      <c r="AY10" s="46"/>
      <c r="AZ10" s="46"/>
      <c r="BA10" s="46"/>
      <c r="BB10" s="46">
        <f>データ!X6</f>
        <v>1754.55</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118</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44</v>
      </c>
      <c r="N86" s="26" t="s">
        <v>43</v>
      </c>
      <c r="O86" s="26" t="str">
        <f>データ!EO6</f>
        <v>【1.09】</v>
      </c>
    </row>
  </sheetData>
  <sheetProtection algorithmName="SHA-512" hashValue="FVbCywyXKSNaT/ACcijw+hYeGHbancnXGgq7IBEnaWRpvg6F7CYB9QslnrbdRGRQjrNkAnfHrrIjV7inG1Tpsw==" saltValue="LEpSPfOBEMEI9SnETfbE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382027</v>
      </c>
      <c r="D6" s="33">
        <f t="shared" si="3"/>
        <v>47</v>
      </c>
      <c r="E6" s="33">
        <f t="shared" si="3"/>
        <v>17</v>
      </c>
      <c r="F6" s="33">
        <f t="shared" si="3"/>
        <v>6</v>
      </c>
      <c r="G6" s="33">
        <f t="shared" si="3"/>
        <v>0</v>
      </c>
      <c r="H6" s="33" t="str">
        <f t="shared" si="3"/>
        <v>愛媛県　今治市</v>
      </c>
      <c r="I6" s="33" t="str">
        <f t="shared" si="3"/>
        <v>法非適用</v>
      </c>
      <c r="J6" s="33" t="str">
        <f t="shared" si="3"/>
        <v>下水道事業</v>
      </c>
      <c r="K6" s="33" t="str">
        <f t="shared" si="3"/>
        <v>漁業集落排水</v>
      </c>
      <c r="L6" s="33" t="str">
        <f t="shared" si="3"/>
        <v>H1</v>
      </c>
      <c r="M6" s="33" t="str">
        <f t="shared" si="3"/>
        <v>非設置</v>
      </c>
      <c r="N6" s="34" t="str">
        <f t="shared" si="3"/>
        <v>-</v>
      </c>
      <c r="O6" s="34" t="str">
        <f t="shared" si="3"/>
        <v>該当数値なし</v>
      </c>
      <c r="P6" s="34">
        <f t="shared" si="3"/>
        <v>0.37</v>
      </c>
      <c r="Q6" s="34">
        <f t="shared" si="3"/>
        <v>97.19</v>
      </c>
      <c r="R6" s="34">
        <f t="shared" si="3"/>
        <v>3046</v>
      </c>
      <c r="S6" s="34">
        <f t="shared" si="3"/>
        <v>156254</v>
      </c>
      <c r="T6" s="34">
        <f t="shared" si="3"/>
        <v>419.21</v>
      </c>
      <c r="U6" s="34">
        <f t="shared" si="3"/>
        <v>372.73</v>
      </c>
      <c r="V6" s="34">
        <f t="shared" si="3"/>
        <v>579</v>
      </c>
      <c r="W6" s="34">
        <f t="shared" si="3"/>
        <v>0.33</v>
      </c>
      <c r="X6" s="34">
        <f t="shared" si="3"/>
        <v>1754.55</v>
      </c>
      <c r="Y6" s="35">
        <f>IF(Y7="",NA(),Y7)</f>
        <v>66.89</v>
      </c>
      <c r="Z6" s="35">
        <f t="shared" ref="Z6:AH6" si="4">IF(Z7="",NA(),Z7)</f>
        <v>85.95</v>
      </c>
      <c r="AA6" s="35">
        <f t="shared" si="4"/>
        <v>76.989999999999995</v>
      </c>
      <c r="AB6" s="35">
        <f t="shared" si="4"/>
        <v>100</v>
      </c>
      <c r="AC6" s="35">
        <f t="shared" si="4"/>
        <v>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493.4</v>
      </c>
      <c r="BG6" s="34">
        <f t="shared" ref="BG6:BO6" si="7">IF(BG7="",NA(),BG7)</f>
        <v>0</v>
      </c>
      <c r="BH6" s="34">
        <f t="shared" si="7"/>
        <v>0</v>
      </c>
      <c r="BI6" s="34">
        <f t="shared" si="7"/>
        <v>0</v>
      </c>
      <c r="BJ6" s="34">
        <f t="shared" si="7"/>
        <v>0</v>
      </c>
      <c r="BK6" s="35">
        <f t="shared" si="7"/>
        <v>1063.93</v>
      </c>
      <c r="BL6" s="35">
        <f t="shared" si="7"/>
        <v>1060.8599999999999</v>
      </c>
      <c r="BM6" s="35">
        <f t="shared" si="7"/>
        <v>1006.65</v>
      </c>
      <c r="BN6" s="35">
        <f t="shared" si="7"/>
        <v>998.42</v>
      </c>
      <c r="BO6" s="35">
        <f t="shared" si="7"/>
        <v>807.81</v>
      </c>
      <c r="BP6" s="34" t="str">
        <f>IF(BP7="","",IF(BP7="-","【-】","【"&amp;SUBSTITUTE(TEXT(BP7,"#,##0.00"),"-","△")&amp;"】"))</f>
        <v>【1,042.34】</v>
      </c>
      <c r="BQ6" s="35">
        <f>IF(BQ7="",NA(),BQ7)</f>
        <v>62.61</v>
      </c>
      <c r="BR6" s="35">
        <f t="shared" ref="BR6:BZ6" si="8">IF(BR7="",NA(),BR7)</f>
        <v>69.2</v>
      </c>
      <c r="BS6" s="35">
        <f t="shared" si="8"/>
        <v>43.75</v>
      </c>
      <c r="BT6" s="35">
        <f t="shared" si="8"/>
        <v>43.06</v>
      </c>
      <c r="BU6" s="35">
        <f t="shared" si="8"/>
        <v>39.18</v>
      </c>
      <c r="BV6" s="35">
        <f t="shared" si="8"/>
        <v>46.26</v>
      </c>
      <c r="BW6" s="35">
        <f t="shared" si="8"/>
        <v>45.81</v>
      </c>
      <c r="BX6" s="35">
        <f t="shared" si="8"/>
        <v>43.43</v>
      </c>
      <c r="BY6" s="35">
        <f t="shared" si="8"/>
        <v>41.41</v>
      </c>
      <c r="BZ6" s="35">
        <f t="shared" si="8"/>
        <v>49.44</v>
      </c>
      <c r="CA6" s="34" t="str">
        <f>IF(CA7="","",IF(CA7="-","【-】","【"&amp;SUBSTITUTE(TEXT(CA7,"#,##0.00"),"-","△")&amp;"】"))</f>
        <v>【42.60】</v>
      </c>
      <c r="CB6" s="35">
        <f>IF(CB7="",NA(),CB7)</f>
        <v>265.67</v>
      </c>
      <c r="CC6" s="35">
        <f t="shared" ref="CC6:CK6" si="9">IF(CC7="",NA(),CC7)</f>
        <v>242.9</v>
      </c>
      <c r="CD6" s="35">
        <f t="shared" si="9"/>
        <v>401</v>
      </c>
      <c r="CE6" s="35">
        <f t="shared" si="9"/>
        <v>409.11</v>
      </c>
      <c r="CF6" s="35">
        <f t="shared" si="9"/>
        <v>470.13</v>
      </c>
      <c r="CG6" s="35">
        <f t="shared" si="9"/>
        <v>376.4</v>
      </c>
      <c r="CH6" s="35">
        <f t="shared" si="9"/>
        <v>383.92</v>
      </c>
      <c r="CI6" s="35">
        <f t="shared" si="9"/>
        <v>400.44</v>
      </c>
      <c r="CJ6" s="35">
        <f t="shared" si="9"/>
        <v>417.56</v>
      </c>
      <c r="CK6" s="35">
        <f t="shared" si="9"/>
        <v>343.49</v>
      </c>
      <c r="CL6" s="34" t="str">
        <f>IF(CL7="","",IF(CL7="-","【-】","【"&amp;SUBSTITUTE(TEXT(CL7,"#,##0.00"),"-","△")&amp;"】"))</f>
        <v>【410.22】</v>
      </c>
      <c r="CM6" s="35">
        <f>IF(CM7="",NA(),CM7)</f>
        <v>35.97</v>
      </c>
      <c r="CN6" s="35">
        <f t="shared" ref="CN6:CV6" si="10">IF(CN7="",NA(),CN7)</f>
        <v>34.39</v>
      </c>
      <c r="CO6" s="35">
        <f t="shared" si="10"/>
        <v>45.3</v>
      </c>
      <c r="CP6" s="35">
        <f t="shared" si="10"/>
        <v>43.62</v>
      </c>
      <c r="CQ6" s="35">
        <f t="shared" si="10"/>
        <v>43.96</v>
      </c>
      <c r="CR6" s="35">
        <f t="shared" si="10"/>
        <v>33.729999999999997</v>
      </c>
      <c r="CS6" s="35">
        <f t="shared" si="10"/>
        <v>33.21</v>
      </c>
      <c r="CT6" s="35">
        <f t="shared" si="10"/>
        <v>32.229999999999997</v>
      </c>
      <c r="CU6" s="35">
        <f t="shared" si="10"/>
        <v>32.479999999999997</v>
      </c>
      <c r="CV6" s="35">
        <f t="shared" si="10"/>
        <v>40.29</v>
      </c>
      <c r="CW6" s="34" t="str">
        <f>IF(CW7="","",IF(CW7="-","【-】","【"&amp;SUBSTITUTE(TEXT(CW7,"#,##0.00"),"-","△")&amp;"】"))</f>
        <v>【32.98】</v>
      </c>
      <c r="CX6" s="35">
        <f>IF(CX7="",NA(),CX7)</f>
        <v>85.63</v>
      </c>
      <c r="CY6" s="35">
        <f t="shared" ref="CY6:DG6" si="11">IF(CY7="",NA(),CY7)</f>
        <v>86.54</v>
      </c>
      <c r="CZ6" s="35">
        <f t="shared" si="11"/>
        <v>74.12</v>
      </c>
      <c r="DA6" s="35">
        <f t="shared" si="11"/>
        <v>74.87</v>
      </c>
      <c r="DB6" s="35">
        <f t="shared" si="11"/>
        <v>74.959999999999994</v>
      </c>
      <c r="DC6" s="35">
        <f t="shared" si="11"/>
        <v>79.989999999999995</v>
      </c>
      <c r="DD6" s="35">
        <f t="shared" si="11"/>
        <v>79.98</v>
      </c>
      <c r="DE6" s="35">
        <f t="shared" si="11"/>
        <v>80.8</v>
      </c>
      <c r="DF6" s="35">
        <f t="shared" si="11"/>
        <v>79.2</v>
      </c>
      <c r="DG6" s="35">
        <f t="shared" si="11"/>
        <v>87.49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0.01</v>
      </c>
      <c r="EO6" s="34" t="str">
        <f>IF(EO7="","",IF(EO7="-","【-】","【"&amp;SUBSTITUTE(TEXT(EO7,"#,##0.00"),"-","△")&amp;"】"))</f>
        <v>【1.09】</v>
      </c>
    </row>
    <row r="7" spans="1:145" s="36" customFormat="1" x14ac:dyDescent="0.15">
      <c r="A7" s="28"/>
      <c r="B7" s="37">
        <v>2020</v>
      </c>
      <c r="C7" s="37">
        <v>382027</v>
      </c>
      <c r="D7" s="37">
        <v>47</v>
      </c>
      <c r="E7" s="37">
        <v>17</v>
      </c>
      <c r="F7" s="37">
        <v>6</v>
      </c>
      <c r="G7" s="37">
        <v>0</v>
      </c>
      <c r="H7" s="37" t="s">
        <v>97</v>
      </c>
      <c r="I7" s="37" t="s">
        <v>98</v>
      </c>
      <c r="J7" s="37" t="s">
        <v>99</v>
      </c>
      <c r="K7" s="37" t="s">
        <v>100</v>
      </c>
      <c r="L7" s="37" t="s">
        <v>101</v>
      </c>
      <c r="M7" s="37" t="s">
        <v>102</v>
      </c>
      <c r="N7" s="38" t="s">
        <v>103</v>
      </c>
      <c r="O7" s="38" t="s">
        <v>104</v>
      </c>
      <c r="P7" s="38">
        <v>0.37</v>
      </c>
      <c r="Q7" s="38">
        <v>97.19</v>
      </c>
      <c r="R7" s="38">
        <v>3046</v>
      </c>
      <c r="S7" s="38">
        <v>156254</v>
      </c>
      <c r="T7" s="38">
        <v>419.21</v>
      </c>
      <c r="U7" s="38">
        <v>372.73</v>
      </c>
      <c r="V7" s="38">
        <v>579</v>
      </c>
      <c r="W7" s="38">
        <v>0.33</v>
      </c>
      <c r="X7" s="38">
        <v>1754.55</v>
      </c>
      <c r="Y7" s="38">
        <v>66.89</v>
      </c>
      <c r="Z7" s="38">
        <v>85.95</v>
      </c>
      <c r="AA7" s="38">
        <v>76.989999999999995</v>
      </c>
      <c r="AB7" s="38">
        <v>100</v>
      </c>
      <c r="AC7" s="38">
        <v>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493.4</v>
      </c>
      <c r="BG7" s="38">
        <v>0</v>
      </c>
      <c r="BH7" s="38">
        <v>0</v>
      </c>
      <c r="BI7" s="38">
        <v>0</v>
      </c>
      <c r="BJ7" s="38">
        <v>0</v>
      </c>
      <c r="BK7" s="38">
        <v>1063.93</v>
      </c>
      <c r="BL7" s="38">
        <v>1060.8599999999999</v>
      </c>
      <c r="BM7" s="38">
        <v>1006.65</v>
      </c>
      <c r="BN7" s="38">
        <v>998.42</v>
      </c>
      <c r="BO7" s="38">
        <v>807.81</v>
      </c>
      <c r="BP7" s="38">
        <v>1042.3399999999999</v>
      </c>
      <c r="BQ7" s="38">
        <v>62.61</v>
      </c>
      <c r="BR7" s="38">
        <v>69.2</v>
      </c>
      <c r="BS7" s="38">
        <v>43.75</v>
      </c>
      <c r="BT7" s="38">
        <v>43.06</v>
      </c>
      <c r="BU7" s="38">
        <v>39.18</v>
      </c>
      <c r="BV7" s="38">
        <v>46.26</v>
      </c>
      <c r="BW7" s="38">
        <v>45.81</v>
      </c>
      <c r="BX7" s="38">
        <v>43.43</v>
      </c>
      <c r="BY7" s="38">
        <v>41.41</v>
      </c>
      <c r="BZ7" s="38">
        <v>49.44</v>
      </c>
      <c r="CA7" s="38">
        <v>42.6</v>
      </c>
      <c r="CB7" s="38">
        <v>265.67</v>
      </c>
      <c r="CC7" s="38">
        <v>242.9</v>
      </c>
      <c r="CD7" s="38">
        <v>401</v>
      </c>
      <c r="CE7" s="38">
        <v>409.11</v>
      </c>
      <c r="CF7" s="38">
        <v>470.13</v>
      </c>
      <c r="CG7" s="38">
        <v>376.4</v>
      </c>
      <c r="CH7" s="38">
        <v>383.92</v>
      </c>
      <c r="CI7" s="38">
        <v>400.44</v>
      </c>
      <c r="CJ7" s="38">
        <v>417.56</v>
      </c>
      <c r="CK7" s="38">
        <v>343.49</v>
      </c>
      <c r="CL7" s="38">
        <v>410.22</v>
      </c>
      <c r="CM7" s="38">
        <v>35.97</v>
      </c>
      <c r="CN7" s="38">
        <v>34.39</v>
      </c>
      <c r="CO7" s="38">
        <v>45.3</v>
      </c>
      <c r="CP7" s="38">
        <v>43.62</v>
      </c>
      <c r="CQ7" s="38">
        <v>43.96</v>
      </c>
      <c r="CR7" s="38">
        <v>33.729999999999997</v>
      </c>
      <c r="CS7" s="38">
        <v>33.21</v>
      </c>
      <c r="CT7" s="38">
        <v>32.229999999999997</v>
      </c>
      <c r="CU7" s="38">
        <v>32.479999999999997</v>
      </c>
      <c r="CV7" s="38">
        <v>40.29</v>
      </c>
      <c r="CW7" s="38">
        <v>32.979999999999997</v>
      </c>
      <c r="CX7" s="38">
        <v>85.63</v>
      </c>
      <c r="CY7" s="38">
        <v>86.54</v>
      </c>
      <c r="CZ7" s="38">
        <v>74.12</v>
      </c>
      <c r="DA7" s="38">
        <v>74.87</v>
      </c>
      <c r="DB7" s="38">
        <v>74.959999999999994</v>
      </c>
      <c r="DC7" s="38">
        <v>79.989999999999995</v>
      </c>
      <c r="DD7" s="38">
        <v>79.98</v>
      </c>
      <c r="DE7" s="38">
        <v>80.8</v>
      </c>
      <c r="DF7" s="38">
        <v>79.2</v>
      </c>
      <c r="DG7" s="38">
        <v>87.49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0.01</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112</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2022-02-03T01:00:12Z</cp:lastPrinted>
  <dcterms:created xsi:type="dcterms:W3CDTF">2021-12-03T08:05:56Z</dcterms:created>
  <dcterms:modified xsi:type="dcterms:W3CDTF">2022-02-03T01:00:14Z</dcterms:modified>
  <cp:category/>
</cp:coreProperties>
</file>