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\\10.1.3.21\22.環境整備課\04.上下水道班\03.下水道係\02データ\経営比較分析\R3\"/>
    </mc:Choice>
  </mc:AlternateContent>
  <xr:revisionPtr revIDLastSave="0" documentId="13_ncr:1_{5F9ECCA4-1BF8-4958-BED2-DD3FE019036F}" xr6:coauthVersionLast="36" xr6:coauthVersionMax="36" xr10:uidLastSave="{00000000-0000-0000-0000-000000000000}"/>
  <workbookProtection workbookAlgorithmName="SHA-512" workbookHashValue="ADbLjWRGc1vGyzFmhwXPTjv7XOPV9V7+lhm1wNfaSSXjYQzQ2+5O+OLktS5vxSchMaATBMAOTyy0oOlUF33Pbg==" workbookSaltValue="tacgKn4oEXMTL4h/SjBjkg==" workbookSpinCount="100000" lockStructure="1"/>
  <bookViews>
    <workbookView xWindow="0" yWindow="0" windowWidth="20490" windowHeight="745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T6" i="5"/>
  <c r="AT8" i="4" s="1"/>
  <c r="S6" i="5"/>
  <c r="AL8" i="4" s="1"/>
  <c r="R6" i="5"/>
  <c r="Q6" i="5"/>
  <c r="P6" i="5"/>
  <c r="P10" i="4" s="1"/>
  <c r="O6" i="5"/>
  <c r="I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BB10" i="4"/>
  <c r="AL10" i="4"/>
  <c r="AD10" i="4"/>
  <c r="W10" i="4"/>
  <c r="B10" i="4"/>
  <c r="BB8" i="4"/>
  <c r="AD8" i="4"/>
  <c r="W8" i="4"/>
  <c r="I8" i="4"/>
  <c r="B8" i="4"/>
  <c r="B6" i="4"/>
</calcChain>
</file>

<file path=xl/sharedStrings.xml><?xml version="1.0" encoding="utf-8"?>
<sst xmlns="http://schemas.openxmlformats.org/spreadsheetml/2006/main" count="247" uniqueCount="121">
  <si>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</si>
  <si>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</si>
  <si>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</si>
  <si>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</si>
  <si>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</si>
  <si>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</si>
  <si>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</si>
  <si>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</si>
  <si>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</si>
  <si>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</si>
  <si>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</si>
  <si>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</si>
  <si>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</si>
  <si>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</si>
  <si>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</si>
  <si>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</si>
  <si>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</si>
  <si>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</si>
  <si>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</si>
  <si>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</si>
  <si>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</si>
  <si>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</si>
  <si>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</si>
  <si>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</si>
  <si>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</si>
  <si>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</si>
  <si>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</si>
  <si>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</si>
  <si>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</si>
  <si>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</si>
  <si>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</si>
  <si>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</si>
  <si>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</si>
  <si>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</si>
  <si>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</si>
  <si>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</si>
  <si>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</si>
  <si>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</si>
  <si>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</si>
  <si>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</si>
  <si>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</si>
  <si>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</si>
  <si>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</si>
  <si>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</si>
  <si>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</si>
  <si>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</si>
  <si>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</si>
  <si>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</si>
  <si>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</si>
  <si>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</si>
  <si>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</si>
  <si>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</si>
  <si>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</si>
  <si>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</si>
  <si>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</si>
  <si>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</si>
  <si>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</si>
  <si>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</si>
  <si>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</si>
  <si>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</si>
  <si>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</si>
  <si>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</si>
  <si>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</si>
  <si>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</si>
  <si>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</si>
  <si>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</si>
  <si>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</si>
  <si>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</si>
  <si>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</si>
  <si>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</si>
  <si>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</si>
  <si>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</si>
  <si>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</si>
  <si>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</si>
  <si>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</si>
  <si>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</si>
  <si>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</si>
  <si>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</si>
  <si>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</si>
  <si>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</si>
  <si>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</si>
  <si>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</si>
  <si>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</si>
  <si>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</si>
  <si>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</si>
  <si>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</si>
  <si>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</si>
  <si>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</si>
  <si>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</si>
  <si>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</si>
  <si>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</si>
  <si>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</si>
  <si>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</si>
  <si>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</si>
  <si>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</si>
  <si>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</si>
  <si>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</si>
  <si>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</si>
  <si>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久万高原町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</si>
  <si>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</si>
  <si>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</si>
  <si>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</si>
  <si>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</si>
  <si>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</si>
  <si>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</si>
  <si>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</si>
  <si>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</si>
  <si>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</si>
  <si>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</si>
  <si>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</si>
  <si>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</si>
  <si>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</si>
  <si>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</si>
  <si>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</si>
  <si>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</si>
  <si>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</si>
  <si>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</si>
  <si>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</si>
  <si>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収益的収支比率は上がってきてはいるが、人槽に対する使用人数が少ないため、経費回収率が低い状況である。山間地域の一人暮らしの高齢者は増加を続けており、建築年数の長い家屋等は延床面積が大きく、料金収入よりも維持管理費の方が大きくなっている。
　整備開始以降、15年以上を経過している躯体も多くなってきており、送風機（ブロワー）等の本体修理や消耗品交換経費は、増加傾向である。
　経費回収率が低いため、一般会計からの繰入金への依存傾向が高く、近隣市町よりも料金設定が高く、安易な料金改定は難しいうえ、維持管理費（検査・清掃・修理等）の大幅な削減は容易でない。
　令和5年度から企業会計移行を予定しているが、経営改善へ向けての効果的な施策の検討が必要となっている。
　人槽に対する使用人数が少ないことは、汚水処理原価の高い要因となっている。
　施設利用率については、利用人数が少ない浄化槽が多いため低くなっている。
　水洗化を希望する世帯に浄化槽設置を行っているため、水洗化率については100％となっている。</t>
    <rPh sb="39" eb="41">
      <t>カイシュウ</t>
    </rPh>
    <rPh sb="41" eb="42">
      <t>リツ</t>
    </rPh>
    <rPh sb="43" eb="44">
      <t>ヒク</t>
    </rPh>
    <rPh sb="45" eb="47">
      <t>ジョウキョウ</t>
    </rPh>
    <rPh sb="51" eb="53">
      <t>サンカン</t>
    </rPh>
    <rPh sb="53" eb="55">
      <t>チイキ</t>
    </rPh>
    <rPh sb="56" eb="58">
      <t>ヒトリ</t>
    </rPh>
    <rPh sb="58" eb="59">
      <t>グ</t>
    </rPh>
    <rPh sb="62" eb="65">
      <t>コウレイシャ</t>
    </rPh>
    <rPh sb="66" eb="68">
      <t>ゾウカ</t>
    </rPh>
    <rPh sb="69" eb="70">
      <t>ツヅ</t>
    </rPh>
    <rPh sb="75" eb="77">
      <t>ケンチク</t>
    </rPh>
    <rPh sb="77" eb="79">
      <t>ネンスウ</t>
    </rPh>
    <rPh sb="80" eb="81">
      <t>ナガ</t>
    </rPh>
    <rPh sb="82" eb="84">
      <t>カオク</t>
    </rPh>
    <rPh sb="84" eb="85">
      <t>トウ</t>
    </rPh>
    <rPh sb="86" eb="90">
      <t>ノベユカメンセキ</t>
    </rPh>
    <rPh sb="91" eb="92">
      <t>オオ</t>
    </rPh>
    <rPh sb="95" eb="97">
      <t>リョウキン</t>
    </rPh>
    <rPh sb="97" eb="99">
      <t>シュウニュウ</t>
    </rPh>
    <rPh sb="102" eb="104">
      <t>イジ</t>
    </rPh>
    <rPh sb="104" eb="107">
      <t>カンリヒ</t>
    </rPh>
    <rPh sb="121" eb="123">
      <t>セイビ</t>
    </rPh>
    <rPh sb="123" eb="125">
      <t>カイシ</t>
    </rPh>
    <rPh sb="125" eb="127">
      <t>イコウ</t>
    </rPh>
    <rPh sb="130" eb="131">
      <t>ネン</t>
    </rPh>
    <rPh sb="131" eb="133">
      <t>イジョウ</t>
    </rPh>
    <rPh sb="134" eb="136">
      <t>ケイカ</t>
    </rPh>
    <rPh sb="140" eb="142">
      <t>クタイ</t>
    </rPh>
    <rPh sb="143" eb="144">
      <t>オオ</t>
    </rPh>
    <rPh sb="153" eb="156">
      <t>ソウフウキ</t>
    </rPh>
    <rPh sb="162" eb="163">
      <t>トウ</t>
    </rPh>
    <rPh sb="164" eb="166">
      <t>ホンタイ</t>
    </rPh>
    <rPh sb="166" eb="168">
      <t>シュウリ</t>
    </rPh>
    <rPh sb="169" eb="172">
      <t>ショウモウヒン</t>
    </rPh>
    <rPh sb="172" eb="174">
      <t>コウカン</t>
    </rPh>
    <rPh sb="174" eb="176">
      <t>ケイヒ</t>
    </rPh>
    <rPh sb="178" eb="180">
      <t>ゾウカ</t>
    </rPh>
    <rPh sb="180" eb="182">
      <t>ケイコウ</t>
    </rPh>
    <rPh sb="188" eb="190">
      <t>ケイヒ</t>
    </rPh>
    <rPh sb="190" eb="192">
      <t>カイシュウ</t>
    </rPh>
    <rPh sb="192" eb="193">
      <t>リツ</t>
    </rPh>
    <rPh sb="208" eb="209">
      <t>キン</t>
    </rPh>
    <rPh sb="211" eb="213">
      <t>イゾン</t>
    </rPh>
    <rPh sb="213" eb="215">
      <t>ケイコウ</t>
    </rPh>
    <rPh sb="216" eb="217">
      <t>タカ</t>
    </rPh>
    <rPh sb="248" eb="250">
      <t>イジ</t>
    </rPh>
    <rPh sb="250" eb="252">
      <t>カンリ</t>
    </rPh>
    <rPh sb="254" eb="256">
      <t>ケンサ</t>
    </rPh>
    <rPh sb="257" eb="259">
      <t>セイソウ</t>
    </rPh>
    <rPh sb="260" eb="262">
      <t>シュウリ</t>
    </rPh>
    <rPh sb="262" eb="263">
      <t>トウ</t>
    </rPh>
    <rPh sb="265" eb="267">
      <t>オオハバ</t>
    </rPh>
    <rPh sb="268" eb="270">
      <t>サクゲン</t>
    </rPh>
    <rPh sb="286" eb="288">
      <t>キギョウ</t>
    </rPh>
    <rPh sb="288" eb="290">
      <t>カイケイ</t>
    </rPh>
    <rPh sb="290" eb="292">
      <t>イコウ</t>
    </rPh>
    <rPh sb="301" eb="303">
      <t>ケイエイ</t>
    </rPh>
    <rPh sb="303" eb="305">
      <t>カイゼン</t>
    </rPh>
    <rPh sb="306" eb="307">
      <t>ム</t>
    </rPh>
    <rPh sb="310" eb="313">
      <t>コウカテキ</t>
    </rPh>
    <rPh sb="314" eb="315">
      <t>セ</t>
    </rPh>
    <rPh sb="315" eb="316">
      <t>サク</t>
    </rPh>
    <rPh sb="369" eb="371">
      <t>シセツ</t>
    </rPh>
    <rPh sb="371" eb="373">
      <t>リヨウ</t>
    </rPh>
    <rPh sb="373" eb="374">
      <t>リツ</t>
    </rPh>
    <rPh sb="431" eb="434">
      <t>スイセンカ</t>
    </rPh>
    <rPh sb="434" eb="435">
      <t>リツ</t>
    </rPh>
    <phoneticPr fontId="4"/>
  </si>
  <si>
    <t>　浄化槽の躯体はプラスチック（FRP)でできており、老朽化の心配はほぼ問題なく、単体整備であるため管渠の改善は必要ない。
　しかし、ブロワーや消耗品など経年劣化に伴う、修繕・交換等は年々増加する見込みであるが、適切な維持管理を行う必要がある。</t>
    <rPh sb="1" eb="4">
      <t>ジョウカソウ</t>
    </rPh>
    <rPh sb="5" eb="7">
      <t>クタイ</t>
    </rPh>
    <rPh sb="26" eb="29">
      <t>ロウキュウカ</t>
    </rPh>
    <rPh sb="30" eb="32">
      <t>シンパイ</t>
    </rPh>
    <rPh sb="35" eb="37">
      <t>モンダイ</t>
    </rPh>
    <rPh sb="40" eb="42">
      <t>タンタイ</t>
    </rPh>
    <rPh sb="42" eb="44">
      <t>セイビ</t>
    </rPh>
    <rPh sb="49" eb="51">
      <t>カンキョ</t>
    </rPh>
    <rPh sb="52" eb="54">
      <t>カイゼン</t>
    </rPh>
    <rPh sb="55" eb="57">
      <t>ヒツヨウ</t>
    </rPh>
    <rPh sb="71" eb="74">
      <t>ショウモウヒン</t>
    </rPh>
    <rPh sb="76" eb="78">
      <t>ケイネン</t>
    </rPh>
    <rPh sb="78" eb="80">
      <t>レッカ</t>
    </rPh>
    <rPh sb="81" eb="82">
      <t>トモナ</t>
    </rPh>
    <rPh sb="84" eb="86">
      <t>シュウゼン</t>
    </rPh>
    <rPh sb="87" eb="89">
      <t>コウカン</t>
    </rPh>
    <rPh sb="89" eb="90">
      <t>トウ</t>
    </rPh>
    <rPh sb="91" eb="93">
      <t>ネンネン</t>
    </rPh>
    <rPh sb="93" eb="95">
      <t>ゾウカ</t>
    </rPh>
    <rPh sb="97" eb="99">
      <t>ミコ</t>
    </rPh>
    <rPh sb="105" eb="107">
      <t>テキセツ</t>
    </rPh>
    <rPh sb="108" eb="110">
      <t>イジ</t>
    </rPh>
    <rPh sb="110" eb="112">
      <t>カンリ</t>
    </rPh>
    <rPh sb="113" eb="114">
      <t>オコナ</t>
    </rPh>
    <phoneticPr fontId="4"/>
  </si>
  <si>
    <t>　汚水処理原価を下げ、料金回収率及び水洗化率を上げる必要があるが、高齢化・過疎化による人口減少のため、人槽に対する使用人数の増加が見込めないうえ、安易な料金改定も行えない。
　また、浄化槽事業の使用料は、他の下水道事業使用料と公平性を保つために、同一の料金体系をとっている。
　経営戦略及び令和5年度の法適化移行により適切な料金設定を検討するとともに、過疎化・高齢化に対応した、施設の維持管理方法も検討し、経費の節減も検討していく。</t>
    <rPh sb="145" eb="147">
      <t>レイワ</t>
    </rPh>
    <rPh sb="148" eb="149">
      <t>ネン</t>
    </rPh>
    <rPh sb="149" eb="150">
      <t>ド</t>
    </rPh>
    <rPh sb="154" eb="156">
      <t>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</si>
</sst>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left" vertical="top" wrapText="1"/>
      <protection locked="0"/>
    </xf>
    <xf numFmtId="0" fontId="5" fillId="0" borderId="9" xfId="2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21FAB302-745D-4444-94D3-92D439FB23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D-44FD-BC9D-418F11481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D-44FD-BC9D-418F11481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40.85</c:v>
                </c:pt>
                <c:pt idx="1">
                  <c:v>41.91</c:v>
                </c:pt>
                <c:pt idx="2">
                  <c:v>42.55</c:v>
                </c:pt>
                <c:pt idx="3">
                  <c:v>41.91</c:v>
                </c:pt>
                <c:pt idx="4">
                  <c:v>38.36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F-4808-AE3B-CCA9A28DB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61.55</c:v>
                </c:pt>
                <c:pt idx="1">
                  <c:v>57.22</c:v>
                </c:pt>
                <c:pt idx="2">
                  <c:v>54.93</c:v>
                </c:pt>
                <c:pt idx="3">
                  <c:v>59.64</c:v>
                </c:pt>
                <c:pt idx="4">
                  <c:v>58.19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F-4808-AE3B-CCA9A28DB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D-4E44-8313-434BD4605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67.489999999999995</c:v>
                </c:pt>
                <c:pt idx="1">
                  <c:v>67.290000000000006</c:v>
                </c:pt>
                <c:pt idx="2">
                  <c:v>65.569999999999993</c:v>
                </c:pt>
                <c:pt idx="3">
                  <c:v>90.63</c:v>
                </c:pt>
                <c:pt idx="4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D-4E44-8313-434BD4605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83.71</c:v>
                </c:pt>
                <c:pt idx="1">
                  <c:v>79.150000000000006</c:v>
                </c:pt>
                <c:pt idx="2">
                  <c:v>84.69</c:v>
                </c:pt>
                <c:pt idx="3">
                  <c:v>87.74</c:v>
                </c:pt>
                <c:pt idx="4">
                  <c:v>89.05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5-42C0-B1D7-B89C28983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5-42C0-B1D7-B89C28983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7-4187-8730-C70CEC9B0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7-4187-8730-C70CEC9B0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4-4356-A720-32237E37F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4-4356-A720-32237E37F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4-463F-A910-E50AF9B38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4-463F-A910-E50AF9B38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A-467C-9265-48E3A14CC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A-467C-9265-48E3A14CC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236.14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3-4FB5-BE32-411F5BE61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413.5</c:v>
                </c:pt>
                <c:pt idx="1">
                  <c:v>407.42</c:v>
                </c:pt>
                <c:pt idx="2">
                  <c:v>386.46</c:v>
                </c:pt>
                <c:pt idx="3">
                  <c:v>270.57</c:v>
                </c:pt>
                <c:pt idx="4">
                  <c:v>294.27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3-4FB5-BE32-411F5BE61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45.69</c:v>
                </c:pt>
                <c:pt idx="1">
                  <c:v>46.72</c:v>
                </c:pt>
                <c:pt idx="2">
                  <c:v>47.15</c:v>
                </c:pt>
                <c:pt idx="3">
                  <c:v>46.2</c:v>
                </c:pt>
                <c:pt idx="4">
                  <c:v>48.08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1-427C-8D67-0492656F3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55.84</c:v>
                </c:pt>
                <c:pt idx="1">
                  <c:v>57.08</c:v>
                </c:pt>
                <c:pt idx="2">
                  <c:v>55.85</c:v>
                </c:pt>
                <c:pt idx="3">
                  <c:v>62.5</c:v>
                </c:pt>
                <c:pt idx="4">
                  <c:v>60.59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1-427C-8D67-0492656F3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402.1</c:v>
                </c:pt>
                <c:pt idx="1">
                  <c:v>393.89</c:v>
                </c:pt>
                <c:pt idx="2">
                  <c:v>390.53</c:v>
                </c:pt>
                <c:pt idx="3">
                  <c:v>403.7</c:v>
                </c:pt>
                <c:pt idx="4">
                  <c:v>391.21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9-42A4-88D3-DC827484F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287.57</c:v>
                </c:pt>
                <c:pt idx="1">
                  <c:v>286.86</c:v>
                </c:pt>
                <c:pt idx="2">
                  <c:v>287.91000000000003</c:v>
                </c:pt>
                <c:pt idx="3">
                  <c:v>269.33</c:v>
                </c:pt>
                <c:pt idx="4">
                  <c:v>280.23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9-42A4-88D3-DC827484F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【314.13】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【77.67】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V12" zoomScale="80" zoomScaleNormal="80" workbookViewId="0">
      <selection activeCell="BK14" sqref="BK1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愛媛県　久万高原町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特定地域生活排水処理</v>
      </c>
      <c r="Q8" s="49"/>
      <c r="R8" s="49"/>
      <c r="S8" s="49"/>
      <c r="T8" s="49"/>
      <c r="U8" s="49"/>
      <c r="V8" s="49"/>
      <c r="W8" s="49" t="str">
        <f>データ!L6</f>
        <v>K2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7924</v>
      </c>
      <c r="AM8" s="51"/>
      <c r="AN8" s="51"/>
      <c r="AO8" s="51"/>
      <c r="AP8" s="51"/>
      <c r="AQ8" s="51"/>
      <c r="AR8" s="51"/>
      <c r="AS8" s="51"/>
      <c r="AT8" s="46">
        <f>データ!T6</f>
        <v>583.69000000000005</v>
      </c>
      <c r="AU8" s="46"/>
      <c r="AV8" s="46"/>
      <c r="AW8" s="46"/>
      <c r="AX8" s="46"/>
      <c r="AY8" s="46"/>
      <c r="AZ8" s="46"/>
      <c r="BA8" s="46"/>
      <c r="BB8" s="46">
        <f>データ!U6</f>
        <v>13.58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9.93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51">
        <f>データ!R6</f>
        <v>3603</v>
      </c>
      <c r="AE10" s="51"/>
      <c r="AF10" s="51"/>
      <c r="AG10" s="51"/>
      <c r="AH10" s="51"/>
      <c r="AI10" s="51"/>
      <c r="AJ10" s="51"/>
      <c r="AK10" s="2"/>
      <c r="AL10" s="51">
        <f>データ!V6</f>
        <v>777</v>
      </c>
      <c r="AM10" s="51"/>
      <c r="AN10" s="51"/>
      <c r="AO10" s="51"/>
      <c r="AP10" s="51"/>
      <c r="AQ10" s="51"/>
      <c r="AR10" s="51"/>
      <c r="AS10" s="51"/>
      <c r="AT10" s="46">
        <f>データ!W6</f>
        <v>0.56000000000000005</v>
      </c>
      <c r="AU10" s="46"/>
      <c r="AV10" s="46"/>
      <c r="AW10" s="46"/>
      <c r="AX10" s="46"/>
      <c r="AY10" s="46"/>
      <c r="AZ10" s="46"/>
      <c r="BA10" s="46"/>
      <c r="BB10" s="46">
        <f>データ!X6</f>
        <v>1387.5</v>
      </c>
      <c r="BC10" s="46"/>
      <c r="BD10" s="46"/>
      <c r="BE10" s="46"/>
      <c r="BF10" s="46"/>
      <c r="BG10" s="46"/>
      <c r="BH10" s="46"/>
      <c r="BI10" s="46"/>
      <c r="BJ10" s="2"/>
      <c r="BK10" s="2"/>
      <c r="BL10" s="75" t="s">
        <v>22</v>
      </c>
      <c r="BM10" s="76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7" t="s">
        <v>24</v>
      </c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</row>
    <row r="14" spans="1:78" ht="13.5" customHeight="1" x14ac:dyDescent="0.15">
      <c r="A14" s="2"/>
      <c r="B14" s="79" t="s">
        <v>25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1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118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119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9" t="s">
        <v>120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【314.13】</v>
      </c>
      <c r="I86" s="26" t="str">
        <f>データ!CA6</f>
        <v>【58.42】</v>
      </c>
      <c r="J86" s="26" t="str">
        <f>データ!CL6</f>
        <v>【282.28】</v>
      </c>
      <c r="K86" s="26" t="str">
        <f>データ!CW6</f>
        <v>【57.83】</v>
      </c>
      <c r="L86" s="26" t="str">
        <f>データ!DH6</f>
        <v>【77.67】</v>
      </c>
      <c r="M86" s="26" t="s">
        <v>43</v>
      </c>
      <c r="N86" s="26" t="s">
        <v>43</v>
      </c>
      <c r="O86" s="26" t="str">
        <f>データ!EO6</f>
        <v>【-】</v>
      </c>
    </row>
  </sheetData>
  <sheetProtection algorithmName="SHA-512" hashValue="4IsJoL9Vnfu/d1ngZG5Mr8Keh4r+Vd4C3R4f47HdQzGOkItfP0TUMNG1GFEjySBG8BPvbhtWiLWFf/z35yMpxQ==" saltValue="IDJRN1fpglQ4QypZ0NlhRw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83" t="s">
        <v>54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5"/>
      <c r="Y3" s="89" t="s">
        <v>55</v>
      </c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 t="s">
        <v>56</v>
      </c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8"/>
      <c r="Y4" s="82" t="s">
        <v>58</v>
      </c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 t="s">
        <v>59</v>
      </c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 t="s">
        <v>60</v>
      </c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 t="s">
        <v>61</v>
      </c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 t="s">
        <v>62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 t="s">
        <v>63</v>
      </c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 t="s">
        <v>64</v>
      </c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 t="s">
        <v>65</v>
      </c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 t="s">
        <v>66</v>
      </c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 t="s">
        <v>67</v>
      </c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 t="s">
        <v>68</v>
      </c>
      <c r="EF4" s="82"/>
      <c r="EG4" s="82"/>
      <c r="EH4" s="82"/>
      <c r="EI4" s="82"/>
      <c r="EJ4" s="82"/>
      <c r="EK4" s="82"/>
      <c r="EL4" s="82"/>
      <c r="EM4" s="82"/>
      <c r="EN4" s="82"/>
      <c r="EO4" s="82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2020</v>
      </c>
      <c r="C6" s="33">
        <f t="shared" ref="C6:X6" si="3">C7</f>
        <v>383864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愛媛県　久万高原町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9.93</v>
      </c>
      <c r="Q6" s="34">
        <f t="shared" si="3"/>
        <v>100</v>
      </c>
      <c r="R6" s="34">
        <f t="shared" si="3"/>
        <v>3603</v>
      </c>
      <c r="S6" s="34">
        <f t="shared" si="3"/>
        <v>7924</v>
      </c>
      <c r="T6" s="34">
        <f t="shared" si="3"/>
        <v>583.69000000000005</v>
      </c>
      <c r="U6" s="34">
        <f t="shared" si="3"/>
        <v>13.58</v>
      </c>
      <c r="V6" s="34">
        <f t="shared" si="3"/>
        <v>777</v>
      </c>
      <c r="W6" s="34">
        <f t="shared" si="3"/>
        <v>0.56000000000000005</v>
      </c>
      <c r="X6" s="34">
        <f t="shared" si="3"/>
        <v>1387.5</v>
      </c>
      <c r="Y6" s="35">
        <f>IF(Y7="",NA(),Y7)</f>
        <v>83.71</v>
      </c>
      <c r="Z6" s="35">
        <f t="shared" ref="Z6:AH6" si="4">IF(Z7="",NA(),Z7)</f>
        <v>79.150000000000006</v>
      </c>
      <c r="AA6" s="35">
        <f t="shared" si="4"/>
        <v>84.69</v>
      </c>
      <c r="AB6" s="35">
        <f t="shared" si="4"/>
        <v>87.74</v>
      </c>
      <c r="AC6" s="35">
        <f t="shared" si="4"/>
        <v>89.05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236.14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413.5</v>
      </c>
      <c r="BL6" s="35">
        <f t="shared" si="7"/>
        <v>407.42</v>
      </c>
      <c r="BM6" s="35">
        <f t="shared" si="7"/>
        <v>386.46</v>
      </c>
      <c r="BN6" s="35">
        <f t="shared" si="7"/>
        <v>270.57</v>
      </c>
      <c r="BO6" s="35">
        <f t="shared" si="7"/>
        <v>294.27</v>
      </c>
      <c r="BP6" s="34" t="str">
        <f>IF(BP7="","",IF(BP7="-","【-】","【"&amp;SUBSTITUTE(TEXT(BP7,"#,##0.00"),"-","△")&amp;"】"))</f>
        <v>【314.13】</v>
      </c>
      <c r="BQ6" s="35">
        <f>IF(BQ7="",NA(),BQ7)</f>
        <v>45.69</v>
      </c>
      <c r="BR6" s="35">
        <f t="shared" ref="BR6:BZ6" si="8">IF(BR7="",NA(),BR7)</f>
        <v>46.72</v>
      </c>
      <c r="BS6" s="35">
        <f t="shared" si="8"/>
        <v>47.15</v>
      </c>
      <c r="BT6" s="35">
        <f t="shared" si="8"/>
        <v>46.2</v>
      </c>
      <c r="BU6" s="35">
        <f t="shared" si="8"/>
        <v>48.08</v>
      </c>
      <c r="BV6" s="35">
        <f t="shared" si="8"/>
        <v>55.84</v>
      </c>
      <c r="BW6" s="35">
        <f t="shared" si="8"/>
        <v>57.08</v>
      </c>
      <c r="BX6" s="35">
        <f t="shared" si="8"/>
        <v>55.85</v>
      </c>
      <c r="BY6" s="35">
        <f t="shared" si="8"/>
        <v>62.5</v>
      </c>
      <c r="BZ6" s="35">
        <f t="shared" si="8"/>
        <v>60.59</v>
      </c>
      <c r="CA6" s="34" t="str">
        <f>IF(CA7="","",IF(CA7="-","【-】","【"&amp;SUBSTITUTE(TEXT(CA7,"#,##0.00"),"-","△")&amp;"】"))</f>
        <v>【58.42】</v>
      </c>
      <c r="CB6" s="35">
        <f>IF(CB7="",NA(),CB7)</f>
        <v>402.1</v>
      </c>
      <c r="CC6" s="35">
        <f t="shared" ref="CC6:CK6" si="9">IF(CC7="",NA(),CC7)</f>
        <v>393.89</v>
      </c>
      <c r="CD6" s="35">
        <f t="shared" si="9"/>
        <v>390.53</v>
      </c>
      <c r="CE6" s="35">
        <f t="shared" si="9"/>
        <v>403.7</v>
      </c>
      <c r="CF6" s="35">
        <f t="shared" si="9"/>
        <v>391.21</v>
      </c>
      <c r="CG6" s="35">
        <f t="shared" si="9"/>
        <v>287.57</v>
      </c>
      <c r="CH6" s="35">
        <f t="shared" si="9"/>
        <v>286.86</v>
      </c>
      <c r="CI6" s="35">
        <f t="shared" si="9"/>
        <v>287.91000000000003</v>
      </c>
      <c r="CJ6" s="35">
        <f t="shared" si="9"/>
        <v>269.33</v>
      </c>
      <c r="CK6" s="35">
        <f t="shared" si="9"/>
        <v>280.23</v>
      </c>
      <c r="CL6" s="34" t="str">
        <f>IF(CL7="","",IF(CL7="-","【-】","【"&amp;SUBSTITUTE(TEXT(CL7,"#,##0.00"),"-","△")&amp;"】"))</f>
        <v>【282.28】</v>
      </c>
      <c r="CM6" s="35">
        <f>IF(CM7="",NA(),CM7)</f>
        <v>40.85</v>
      </c>
      <c r="CN6" s="35">
        <f t="shared" ref="CN6:CV6" si="10">IF(CN7="",NA(),CN7)</f>
        <v>41.91</v>
      </c>
      <c r="CO6" s="35">
        <f t="shared" si="10"/>
        <v>42.55</v>
      </c>
      <c r="CP6" s="35">
        <f t="shared" si="10"/>
        <v>41.91</v>
      </c>
      <c r="CQ6" s="35">
        <f t="shared" si="10"/>
        <v>38.36</v>
      </c>
      <c r="CR6" s="35">
        <f t="shared" si="10"/>
        <v>61.55</v>
      </c>
      <c r="CS6" s="35">
        <f t="shared" si="10"/>
        <v>57.22</v>
      </c>
      <c r="CT6" s="35">
        <f t="shared" si="10"/>
        <v>54.93</v>
      </c>
      <c r="CU6" s="35">
        <f t="shared" si="10"/>
        <v>59.64</v>
      </c>
      <c r="CV6" s="35">
        <f t="shared" si="10"/>
        <v>58.19</v>
      </c>
      <c r="CW6" s="34" t="str">
        <f>IF(CW7="","",IF(CW7="-","【-】","【"&amp;SUBSTITUTE(TEXT(CW7,"#,##0.00"),"-","△")&amp;"】"))</f>
        <v>【57.83】</v>
      </c>
      <c r="CX6" s="35">
        <f>IF(CX7="",NA(),CX7)</f>
        <v>100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67.489999999999995</v>
      </c>
      <c r="DD6" s="35">
        <f t="shared" si="11"/>
        <v>67.290000000000006</v>
      </c>
      <c r="DE6" s="35">
        <f t="shared" si="11"/>
        <v>65.569999999999993</v>
      </c>
      <c r="DF6" s="35">
        <f t="shared" si="11"/>
        <v>90.63</v>
      </c>
      <c r="DG6" s="35">
        <f t="shared" si="11"/>
        <v>87.8</v>
      </c>
      <c r="DH6" s="34" t="str">
        <f>IF(DH7="","",IF(DH7="-","【-】","【"&amp;SUBSTITUTE(TEXT(DH7,"#,##0.00"),"-","△")&amp;"】"))</f>
        <v>【77.67】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 x14ac:dyDescent="0.15">
      <c r="A7" s="28"/>
      <c r="B7" s="37">
        <v>2020</v>
      </c>
      <c r="C7" s="37">
        <v>383864</v>
      </c>
      <c r="D7" s="37">
        <v>47</v>
      </c>
      <c r="E7" s="37">
        <v>18</v>
      </c>
      <c r="F7" s="37">
        <v>0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9.93</v>
      </c>
      <c r="Q7" s="38">
        <v>100</v>
      </c>
      <c r="R7" s="38">
        <v>3603</v>
      </c>
      <c r="S7" s="38">
        <v>7924</v>
      </c>
      <c r="T7" s="38">
        <v>583.69000000000005</v>
      </c>
      <c r="U7" s="38">
        <v>13.58</v>
      </c>
      <c r="V7" s="38">
        <v>777</v>
      </c>
      <c r="W7" s="38">
        <v>0.56000000000000005</v>
      </c>
      <c r="X7" s="38">
        <v>1387.5</v>
      </c>
      <c r="Y7" s="38">
        <v>83.71</v>
      </c>
      <c r="Z7" s="38">
        <v>79.150000000000006</v>
      </c>
      <c r="AA7" s="38">
        <v>84.69</v>
      </c>
      <c r="AB7" s="38">
        <v>87.74</v>
      </c>
      <c r="AC7" s="38">
        <v>89.05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236.14</v>
      </c>
      <c r="BG7" s="38">
        <v>0</v>
      </c>
      <c r="BH7" s="38">
        <v>0</v>
      </c>
      <c r="BI7" s="38">
        <v>0</v>
      </c>
      <c r="BJ7" s="38">
        <v>0</v>
      </c>
      <c r="BK7" s="38">
        <v>413.5</v>
      </c>
      <c r="BL7" s="38">
        <v>407.42</v>
      </c>
      <c r="BM7" s="38">
        <v>386.46</v>
      </c>
      <c r="BN7" s="38">
        <v>270.57</v>
      </c>
      <c r="BO7" s="38">
        <v>294.27</v>
      </c>
      <c r="BP7" s="38">
        <v>314.13</v>
      </c>
      <c r="BQ7" s="38">
        <v>45.69</v>
      </c>
      <c r="BR7" s="38">
        <v>46.72</v>
      </c>
      <c r="BS7" s="38">
        <v>47.15</v>
      </c>
      <c r="BT7" s="38">
        <v>46.2</v>
      </c>
      <c r="BU7" s="38">
        <v>48.08</v>
      </c>
      <c r="BV7" s="38">
        <v>55.84</v>
      </c>
      <c r="BW7" s="38">
        <v>57.08</v>
      </c>
      <c r="BX7" s="38">
        <v>55.85</v>
      </c>
      <c r="BY7" s="38">
        <v>62.5</v>
      </c>
      <c r="BZ7" s="38">
        <v>60.59</v>
      </c>
      <c r="CA7" s="38">
        <v>58.42</v>
      </c>
      <c r="CB7" s="38">
        <v>402.1</v>
      </c>
      <c r="CC7" s="38">
        <v>393.89</v>
      </c>
      <c r="CD7" s="38">
        <v>390.53</v>
      </c>
      <c r="CE7" s="38">
        <v>403.7</v>
      </c>
      <c r="CF7" s="38">
        <v>391.21</v>
      </c>
      <c r="CG7" s="38">
        <v>287.57</v>
      </c>
      <c r="CH7" s="38">
        <v>286.86</v>
      </c>
      <c r="CI7" s="38">
        <v>287.91000000000003</v>
      </c>
      <c r="CJ7" s="38">
        <v>269.33</v>
      </c>
      <c r="CK7" s="38">
        <v>280.23</v>
      </c>
      <c r="CL7" s="38">
        <v>282.27999999999997</v>
      </c>
      <c r="CM7" s="38">
        <v>40.85</v>
      </c>
      <c r="CN7" s="38">
        <v>41.91</v>
      </c>
      <c r="CO7" s="38">
        <v>42.55</v>
      </c>
      <c r="CP7" s="38">
        <v>41.91</v>
      </c>
      <c r="CQ7" s="38">
        <v>38.36</v>
      </c>
      <c r="CR7" s="38">
        <v>61.55</v>
      </c>
      <c r="CS7" s="38">
        <v>57.22</v>
      </c>
      <c r="CT7" s="38">
        <v>54.93</v>
      </c>
      <c r="CU7" s="38">
        <v>59.64</v>
      </c>
      <c r="CV7" s="38">
        <v>58.19</v>
      </c>
      <c r="CW7" s="38">
        <v>57.83</v>
      </c>
      <c r="CX7" s="38">
        <v>100</v>
      </c>
      <c r="CY7" s="38">
        <v>100</v>
      </c>
      <c r="CZ7" s="38">
        <v>100</v>
      </c>
      <c r="DA7" s="38">
        <v>100</v>
      </c>
      <c r="DB7" s="38">
        <v>100</v>
      </c>
      <c r="DC7" s="38">
        <v>67.489999999999995</v>
      </c>
      <c r="DD7" s="38">
        <v>67.290000000000006</v>
      </c>
      <c r="DE7" s="38">
        <v>65.569999999999993</v>
      </c>
      <c r="DF7" s="38">
        <v>90.63</v>
      </c>
      <c r="DG7" s="38">
        <v>87.8</v>
      </c>
      <c r="DH7" s="38">
        <v>77.67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104</v>
      </c>
      <c r="EF7" s="38" t="s">
        <v>104</v>
      </c>
      <c r="EG7" s="38" t="s">
        <v>104</v>
      </c>
      <c r="EH7" s="38" t="s">
        <v>104</v>
      </c>
      <c r="EI7" s="38" t="s">
        <v>104</v>
      </c>
      <c r="EJ7" s="38" t="s">
        <v>104</v>
      </c>
      <c r="EK7" s="38" t="s">
        <v>104</v>
      </c>
      <c r="EL7" s="38" t="s">
        <v>104</v>
      </c>
      <c r="EM7" s="38" t="s">
        <v>104</v>
      </c>
      <c r="EN7" s="38" t="s">
        <v>104</v>
      </c>
      <c r="EO7" s="38" t="s">
        <v>104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114</v>
      </c>
      <c r="E13" t="s">
        <v>115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菅儀憲</cp:lastModifiedBy>
  <cp:lastPrinted>2022-02-02T08:55:10Z</cp:lastPrinted>
  <dcterms:created xsi:type="dcterms:W3CDTF">2021-12-03T08:11:37Z</dcterms:created>
  <dcterms:modified xsi:type="dcterms:W3CDTF">2022-02-03T01:40:55Z</dcterms:modified>
  <cp:category/>
</cp:coreProperties>
</file>