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19鬼北町\"/>
    </mc:Choice>
  </mc:AlternateContent>
  <workbookProtection workbookAlgorithmName="SHA-512" workbookHashValue="zu8nqpBVuImdeIh3hcRKWqwMQ8BBa/iiCuZSkGFuqbV73QfRfP+/G8TGJEriv3z5zLtjDBM5t9s0DBqr6IGeTg==" workbookSaltValue="R5gVmlF4sQf9SvZ2fAV50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<sst xmlns="http://schemas.openxmlformats.org/spreadsheetml/2006/main" count="236" uniqueCount="120">
  <si>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</si>
  <si>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</si>
  <si>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</si>
  <si>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</si>
  <si>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</si>
  <si>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</si>
  <si>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</si>
  <si>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</si>
  <si>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</si>
  <si>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</si>
  <si>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</si>
  <si>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</si>
  <si>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</si>
  <si>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</si>
  <si>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</si>
  <si>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</si>
  <si>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</si>
  <si>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</si>
  <si>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</si>
  <si>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</si>
  <si>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</si>
  <si>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</si>
  <si>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</si>
  <si>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</si>
  <si>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</si>
  <si>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</si>
  <si>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</si>
  <si>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</si>
  <si>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</si>
  <si>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</si>
  <si>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</si>
  <si>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</si>
  <si>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</si>
  <si>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</si>
  <si>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</si>
  <si>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</si>
  <si>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</si>
  <si>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</si>
  <si>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</si>
  <si>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</si>
  <si>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</si>
  <si>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</si>
  <si>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</si>
  <si>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</si>
  <si>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</si>
  <si>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</si>
  <si>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</si>
  <si>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</si>
  <si>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</si>
  <si>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</si>
  <si>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</si>
  <si>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</si>
  <si>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</si>
  <si>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</si>
  <si>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</si>
  <si>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</si>
  <si>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</si>
  <si>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</si>
  <si>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</si>
  <si>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</si>
  <si>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</si>
  <si>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</si>
  <si>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</si>
  <si>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</si>
  <si>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</si>
  <si>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</si>
  <si>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</si>
  <si>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</si>
  <si>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</si>
  <si>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</si>
  <si>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</si>
  <si>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</si>
  <si>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</si>
  <si>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</si>
  <si>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</si>
  <si>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</si>
  <si>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</si>
  <si>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</si>
  <si>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</si>
  <si>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</si>
  <si>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</si>
  <si>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</si>
  <si>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</si>
  <si>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</si>
  <si>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</si>
  <si>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</si>
  <si>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</si>
  <si>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</si>
  <si>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</si>
  <si>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</si>
  <si>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</si>
  <si>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</si>
  <si>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</si>
  <si>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</si>
  <si>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</si>
  <si>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</si>
  <si>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</si>
  <si>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</si>
  <si>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</si>
  <si>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</si>
  <si>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</si>
  <si>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</si>
  <si>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</si>
  <si>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</si>
  <si>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</si>
  <si>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</si>
  <si>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</si>
  <si>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</si>
  <si>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</si>
  <si>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</si>
  <si>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</si>
  <si>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</si>
  <si>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</si>
  <si>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</si>
  <si>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</si>
  <si>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</si>
  <si>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</si>
  <si>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平成28年度、29年度で機能診断調査を実施しております。絶縁抵抗値の低下や、コンクリートの強度が低下している箇所があきらかとなってきています。
　近年、通信機器やインバータ・タイマー等の電子機器の故障も増加しています。今まで未発見であった老朽化に早急に対応していき、適正な水質を維持しつつコストダウンに努めるため、迅速に修繕に対応する必要が有ります。
　また、今後の整備状況やスペックダウン運転にあわせて、2重投資にならないよう配慮しつつこれまで以上のペースで整備を進める必要が有ります。なお、令和2年度から令和5年度にかけて施設改修を実施していきます。</t>
    <rPh sb="247" eb="249">
      <t>レイワ</t>
    </rPh>
    <rPh sb="250" eb="252">
      <t>ネンド</t>
    </rPh>
    <rPh sb="254" eb="256">
      <t>レイワ</t>
    </rPh>
    <rPh sb="257" eb="259">
      <t>ネンド</t>
    </rPh>
    <rPh sb="263" eb="265">
      <t>シセツ</t>
    </rPh>
    <rPh sb="265" eb="267">
      <t>カイシュウ</t>
    </rPh>
    <rPh sb="268" eb="270">
      <t>ジッシ</t>
    </rPh>
    <phoneticPr fontId="4"/>
  </si>
  <si>
    <t>・使用人数の減少による使用料収入の減少と修繕料の増加が今後の経営を圧迫していくことが予想されます。使用料金の増加は、過疎化を加速させる危険をはらんでいる為、可能な限り避けたいと考えております。これらを総合的に考えると、処理場の改修時に、維持管理費の低減を図れる処理方式を導入すべきと考えます。また、増加している空き家対策を他の部署と連携して実施していく必要が有ると考えます。節電に対しては、水質に影響を与えない範囲で対策を施し、年々効果が表れるように整備していきたいと考えております。</t>
    <rPh sb="195" eb="197">
      <t>スイシツ</t>
    </rPh>
    <rPh sb="198" eb="200">
      <t>エイキョウ</t>
    </rPh>
    <rPh sb="201" eb="202">
      <t>アタ</t>
    </rPh>
    <rPh sb="205" eb="207">
      <t>ハンイ</t>
    </rPh>
    <phoneticPr fontId="4"/>
  </si>
  <si>
    <r>
      <t xml:space="preserve">・収益的収支比率については、収支が均衡するように一般会計からの繰り入れを実施しております。一般会計からの繰入金が減少するよう経営努力を引き続き図ります。
・企業債残高対事業規模比率については、起債の償還に伴い減少していくと推測されますが、更新整備の実施と共に再度増加する可能性があります。
・経費の回収率については、「汚水処理費」に対する「使用料収入」の割合を示したものです。使用人数の減少により、使用料収入が減少していくこと、機器の老朽化による修繕費用が増加することが推測されますが、低コストで持続可能な維持管理を模索し、平常時で80％以上になるよう努力します。今年度は、大型機械のオーバーホールや修繕が少なかったことや、改修整備を控えているため、膜処理の膜の保守契約を廃止したため、汚水処理費が減少し、経費の回収率が86％となっています。　　　　　　　　　　　　
・汚水処理原価については、人口の減少に伴い年間有収水量が減少していくことが考えられます。更新整備の際に、現人口及び将来人口を考慮し、施設の規模の適正化等を図っていきます。
・施設利用率については、類似団体と比較しても低い値となっております。今後対策をしなければ、過疎化、少子化によりさらに低下する可能性が有ります。過大なスペックとなっている処理場があることが推測されますので、改築の際に規模の見直しや規模に応じた機器の整備を実施していきます。　　　　　　　　　　　　　　　　　　
</t>
    </r>
    <r>
      <rPr>
        <sz val="10"/>
        <rFont val="ＭＳ ゴシック"/>
        <family val="3"/>
        <charset val="128"/>
      </rPr>
      <t>・水洗化率については、水洗便所設置済み人口、処理区域内人口ともに減少しました。水洗便所設置済み人口の割合の方が多く減少したため水洗化率が若干減少しました。</t>
    </r>
    <rPh sb="300" eb="302">
      <t>シュウゼン</t>
    </rPh>
    <rPh sb="303" eb="304">
      <t>スク</t>
    </rPh>
    <rPh sb="312" eb="314">
      <t>カイシュウ</t>
    </rPh>
    <rPh sb="314" eb="316">
      <t>セイビ</t>
    </rPh>
    <rPh sb="317" eb="318">
      <t>ヒカ</t>
    </rPh>
    <rPh sb="325" eb="326">
      <t>マク</t>
    </rPh>
    <rPh sb="326" eb="328">
      <t>ショリ</t>
    </rPh>
    <rPh sb="329" eb="330">
      <t>マク</t>
    </rPh>
    <rPh sb="331" eb="333">
      <t>ホシュ</t>
    </rPh>
    <rPh sb="333" eb="335">
      <t>ケイヤク</t>
    </rPh>
    <rPh sb="336" eb="338">
      <t>ハイシ</t>
    </rPh>
    <rPh sb="349" eb="351">
      <t>ゲンショウ</t>
    </rPh>
    <rPh sb="482" eb="484">
      <t>ルイジ</t>
    </rPh>
    <rPh sb="484" eb="486">
      <t>ダンタイ</t>
    </rPh>
    <rPh sb="487" eb="489">
      <t>ヒカク</t>
    </rPh>
    <rPh sb="492" eb="493">
      <t>ヒク</t>
    </rPh>
    <rPh sb="494" eb="495">
      <t>アタイ</t>
    </rPh>
    <rPh sb="504" eb="506">
      <t>コンゴ</t>
    </rPh>
    <rPh sb="506" eb="508">
      <t>タイサク</t>
    </rPh>
    <rPh sb="532" eb="535">
      <t>カノウセイ</t>
    </rPh>
    <rPh sb="536" eb="537">
      <t>ア</t>
    </rPh>
    <rPh sb="646" eb="648">
      <t>ショリ</t>
    </rPh>
    <rPh sb="648" eb="651">
      <t>クイキナイ</t>
    </rPh>
    <rPh sb="651" eb="653">
      <t>ジンコウ</t>
    </rPh>
    <rPh sb="656" eb="658">
      <t>ゲンショウ</t>
    </rPh>
    <rPh sb="663" eb="665">
      <t>スイセン</t>
    </rPh>
    <rPh sb="665" eb="667">
      <t>ベンジョ</t>
    </rPh>
    <rPh sb="667" eb="669">
      <t>セッチ</t>
    </rPh>
    <rPh sb="669" eb="670">
      <t>ズ</t>
    </rPh>
    <rPh sb="671" eb="673">
      <t>ジンコウ</t>
    </rPh>
    <rPh sb="674" eb="676">
      <t>ワリアイ</t>
    </rPh>
    <rPh sb="677" eb="678">
      <t>ホウ</t>
    </rPh>
    <rPh sb="679" eb="680">
      <t>オオ</t>
    </rPh>
    <rPh sb="692" eb="694">
      <t>ジャッカン</t>
    </rPh>
    <rPh sb="694" eb="69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</si>
</sst>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692-4D31-A542-005FA6408AB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3692-4D31-A542-005FA6408AB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38.1</c:v>
                </c:pt>
                <c:pt idx="1">
                  <c:v>40.880000000000003</c:v>
                </c:pt>
                <c:pt idx="2">
                  <c:v>45.89</c:v>
                </c:pt>
                <c:pt idx="3">
                  <c:v>42.84</c:v>
                </c:pt>
                <c:pt idx="4">
                  <c:v>42.84</c:v>
                </c:pt>
              </c:numCache>
            </c:numRef>
          </c:val>
          <c:extLst>
            <c:ext xmlns:c16="http://schemas.microsoft.com/office/drawing/2014/chart" uri="{C3380CC4-5D6E-409C-BE32-E72D297353CC}">
              <c16:uniqueId val="{00000000-CB3D-4EA2-AA57-F3226ED7E2D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CB3D-4EA2-AA57-F3226ED7E2D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82.42</c:v>
                </c:pt>
                <c:pt idx="1">
                  <c:v>83.54</c:v>
                </c:pt>
                <c:pt idx="2">
                  <c:v>84.55</c:v>
                </c:pt>
                <c:pt idx="3">
                  <c:v>86.82</c:v>
                </c:pt>
                <c:pt idx="4">
                  <c:v>86.59</c:v>
                </c:pt>
              </c:numCache>
            </c:numRef>
          </c:val>
          <c:extLst>
            <c:ext xmlns:c16="http://schemas.microsoft.com/office/drawing/2014/chart" uri="{C3380CC4-5D6E-409C-BE32-E72D297353CC}">
              <c16:uniqueId val="{00000000-8A62-4905-9737-A64A54D107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8A62-4905-9737-A64A54D107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99.66</c:v>
                </c:pt>
                <c:pt idx="1">
                  <c:v>98.97</c:v>
                </c:pt>
                <c:pt idx="2">
                  <c:v>100.02</c:v>
                </c:pt>
                <c:pt idx="3">
                  <c:v>98.64</c:v>
                </c:pt>
                <c:pt idx="4">
                  <c:v>98.79</c:v>
                </c:pt>
              </c:numCache>
            </c:numRef>
          </c:val>
          <c:extLst>
            <c:ext xmlns:c16="http://schemas.microsoft.com/office/drawing/2014/chart" uri="{C3380CC4-5D6E-409C-BE32-E72D297353CC}">
              <c16:uniqueId val="{00000000-7A3F-40CC-9610-4BC74BFD142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3F-40CC-9610-4BC74BFD142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0B-405B-858B-7BFC291100C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0B-405B-858B-7BFC291100C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8D-4BB9-9DB1-22049AFAE99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8D-4BB9-9DB1-22049AFAE99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61-41FF-9BAB-CC9EF32CBB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61-41FF-9BAB-CC9EF32CBB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96-45D3-BED0-342FF53F018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96-45D3-BED0-342FF53F018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1301.8699999999999</c:v>
                </c:pt>
                <c:pt idx="1">
                  <c:v>1187.3</c:v>
                </c:pt>
                <c:pt idx="2">
                  <c:v>1097.25</c:v>
                </c:pt>
                <c:pt idx="3">
                  <c:v>1006.49</c:v>
                </c:pt>
                <c:pt idx="4">
                  <c:v>934.2</c:v>
                </c:pt>
              </c:numCache>
            </c:numRef>
          </c:val>
          <c:extLst>
            <c:ext xmlns:c16="http://schemas.microsoft.com/office/drawing/2014/chart" uri="{C3380CC4-5D6E-409C-BE32-E72D297353CC}">
              <c16:uniqueId val="{00000000-4B58-4FB6-81D6-D086DC9D3C5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4B58-4FB6-81D6-D086DC9D3C5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74.52</c:v>
                </c:pt>
                <c:pt idx="1">
                  <c:v>60.81</c:v>
                </c:pt>
                <c:pt idx="2">
                  <c:v>67.290000000000006</c:v>
                </c:pt>
                <c:pt idx="3">
                  <c:v>71.83</c:v>
                </c:pt>
                <c:pt idx="4">
                  <c:v>86.84</c:v>
                </c:pt>
              </c:numCache>
            </c:numRef>
          </c:val>
          <c:extLst>
            <c:ext xmlns:c16="http://schemas.microsoft.com/office/drawing/2014/chart" uri="{C3380CC4-5D6E-409C-BE32-E72D297353CC}">
              <c16:uniqueId val="{00000000-FC28-4B1C-9FF5-CD95DBE74B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FC28-4B1C-9FF5-CD95DBE74B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297.56</c:v>
                </c:pt>
                <c:pt idx="1">
                  <c:v>336.87</c:v>
                </c:pt>
                <c:pt idx="2">
                  <c:v>270.95</c:v>
                </c:pt>
                <c:pt idx="3">
                  <c:v>274.43</c:v>
                </c:pt>
                <c:pt idx="4">
                  <c:v>241.29</c:v>
                </c:pt>
              </c:numCache>
            </c:numRef>
          </c:val>
          <c:extLst>
            <c:ext xmlns:c16="http://schemas.microsoft.com/office/drawing/2014/chart" uri="{C3380CC4-5D6E-409C-BE32-E72D297353CC}">
              <c16:uniqueId val="{00000000-1FBC-496A-A014-3E46AB40D9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1FBC-496A-A014-3E46AB40D9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愛媛県　鬼北町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3"/>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tr">
        <f>データ!$M$6</f>
        <v>非設置</v>
      </c>
      <c r="AE8" s="74"/>
      <c r="AF8" s="74"/>
      <c r="AG8" s="74"/>
      <c r="AH8" s="74"/>
      <c r="AI8" s="74"/>
      <c r="AJ8" s="74"/>
      <c r="AK8" s="3"/>
      <c r="AL8" s="70">
        <f>データ!S6</f>
        <v>9915</v>
      </c>
      <c r="AM8" s="70"/>
      <c r="AN8" s="70"/>
      <c r="AO8" s="70"/>
      <c r="AP8" s="70"/>
      <c r="AQ8" s="70"/>
      <c r="AR8" s="70"/>
      <c r="AS8" s="70"/>
      <c r="AT8" s="69">
        <f>データ!T6</f>
        <v>241.88</v>
      </c>
      <c r="AU8" s="69"/>
      <c r="AV8" s="69"/>
      <c r="AW8" s="69"/>
      <c r="AX8" s="69"/>
      <c r="AY8" s="69"/>
      <c r="AZ8" s="69"/>
      <c r="BA8" s="69"/>
      <c r="BB8" s="69">
        <f>データ!U6</f>
        <v>40.99</v>
      </c>
      <c r="BC8" s="69"/>
      <c r="BD8" s="69"/>
      <c r="BE8" s="69"/>
      <c r="BF8" s="69"/>
      <c r="BG8" s="69"/>
      <c r="BH8" s="69"/>
      <c r="BI8" s="69"/>
      <c r="BJ8" s="3"/>
      <c r="BK8" s="3"/>
      <c r="BL8" s="71" t="s">
        <v>10</v>
      </c>
      <c r="BM8" s="72"/>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3"/>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3"/>
      <c r="BK9" s="3"/>
      <c r="BL9" s="67" t="s">
        <v>20</v>
      </c>
      <c r="BM9" s="68"/>
      <c r="BN9" s="10" t="s">
        <v>21</v>
      </c>
      <c r="BO9" s="11"/>
      <c r="BP9" s="11"/>
      <c r="BQ9" s="11"/>
      <c r="BR9" s="11"/>
      <c r="BS9" s="11"/>
      <c r="BT9" s="11"/>
      <c r="BU9" s="11"/>
      <c r="BV9" s="11"/>
      <c r="BW9" s="11"/>
      <c r="BX9" s="11"/>
      <c r="BY9" s="12"/>
    </row>
    <row r="10" spans="1:78" ht="18.75" customHeight="1" x14ac:dyDescent="0.15">
      <c r="A10" s="2"/>
      <c r="B10" s="69" t="str">
        <f>データ!N6</f>
        <v>-</v>
      </c>
      <c r="C10" s="69"/>
      <c r="D10" s="69"/>
      <c r="E10" s="69"/>
      <c r="F10" s="69"/>
      <c r="G10" s="69"/>
      <c r="H10" s="69"/>
      <c r="I10" s="69" t="str">
        <f>データ!O6</f>
        <v>該当数値なし</v>
      </c>
      <c r="J10" s="69"/>
      <c r="K10" s="69"/>
      <c r="L10" s="69"/>
      <c r="M10" s="69"/>
      <c r="N10" s="69"/>
      <c r="O10" s="69"/>
      <c r="P10" s="69">
        <f>データ!P6</f>
        <v>21.97</v>
      </c>
      <c r="Q10" s="69"/>
      <c r="R10" s="69"/>
      <c r="S10" s="69"/>
      <c r="T10" s="69"/>
      <c r="U10" s="69"/>
      <c r="V10" s="69"/>
      <c r="W10" s="69">
        <f>データ!Q6</f>
        <v>100</v>
      </c>
      <c r="X10" s="69"/>
      <c r="Y10" s="69"/>
      <c r="Z10" s="69"/>
      <c r="AA10" s="69"/>
      <c r="AB10" s="69"/>
      <c r="AC10" s="69"/>
      <c r="AD10" s="70">
        <f>データ!R6</f>
        <v>3960</v>
      </c>
      <c r="AE10" s="70"/>
      <c r="AF10" s="70"/>
      <c r="AG10" s="70"/>
      <c r="AH10" s="70"/>
      <c r="AI10" s="70"/>
      <c r="AJ10" s="70"/>
      <c r="AK10" s="2"/>
      <c r="AL10" s="70">
        <f>データ!V6</f>
        <v>2170</v>
      </c>
      <c r="AM10" s="70"/>
      <c r="AN10" s="70"/>
      <c r="AO10" s="70"/>
      <c r="AP10" s="70"/>
      <c r="AQ10" s="70"/>
      <c r="AR10" s="70"/>
      <c r="AS10" s="70"/>
      <c r="AT10" s="69">
        <f>データ!W6</f>
        <v>1.58</v>
      </c>
      <c r="AU10" s="69"/>
      <c r="AV10" s="69"/>
      <c r="AW10" s="69"/>
      <c r="AX10" s="69"/>
      <c r="AY10" s="69"/>
      <c r="AZ10" s="69"/>
      <c r="BA10" s="69"/>
      <c r="BB10" s="69">
        <f>データ!X6</f>
        <v>1373.42</v>
      </c>
      <c r="BC10" s="69"/>
      <c r="BD10" s="69"/>
      <c r="BE10" s="69"/>
      <c r="BF10" s="69"/>
      <c r="BG10" s="69"/>
      <c r="BH10" s="69"/>
      <c r="BI10" s="69"/>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45</v>
      </c>
      <c r="N86" s="26" t="s">
        <v>45</v>
      </c>
      <c r="O86" s="26" t="str">
        <f>データ!EO6</f>
        <v>【0.16】</v>
      </c>
    </row>
  </sheetData>
  <sheetProtection algorithmName="SHA-512" hashValue="LXhxkrd9lffLOGC8pKzBCA/uaGYElXvXhqmN3OUHWaeUaK8sEo7BTObrWg47PA0NldY3STDFsNPbDLghbGKCcA==" saltValue="K2i/RW9yGKUVvr4abZq7o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58</v>
      </c>
      <c r="B4" s="30"/>
      <c r="C4" s="30"/>
      <c r="D4" s="30"/>
      <c r="E4" s="30"/>
      <c r="F4" s="30"/>
      <c r="G4" s="30"/>
      <c r="H4" s="81"/>
      <c r="I4" s="82"/>
      <c r="J4" s="82"/>
      <c r="K4" s="82"/>
      <c r="L4" s="82"/>
      <c r="M4" s="82"/>
      <c r="N4" s="82"/>
      <c r="O4" s="82"/>
      <c r="P4" s="82"/>
      <c r="Q4" s="82"/>
      <c r="R4" s="82"/>
      <c r="S4" s="82"/>
      <c r="T4" s="82"/>
      <c r="U4" s="82"/>
      <c r="V4" s="82"/>
      <c r="W4" s="82"/>
      <c r="X4" s="83"/>
      <c r="Y4" s="77" t="s">
        <v>59</v>
      </c>
      <c r="Z4" s="77"/>
      <c r="AA4" s="77"/>
      <c r="AB4" s="77"/>
      <c r="AC4" s="77"/>
      <c r="AD4" s="77"/>
      <c r="AE4" s="77"/>
      <c r="AF4" s="77"/>
      <c r="AG4" s="77"/>
      <c r="AH4" s="77"/>
      <c r="AI4" s="77"/>
      <c r="AJ4" s="77" t="s">
        <v>60</v>
      </c>
      <c r="AK4" s="77"/>
      <c r="AL4" s="77"/>
      <c r="AM4" s="77"/>
      <c r="AN4" s="77"/>
      <c r="AO4" s="77"/>
      <c r="AP4" s="77"/>
      <c r="AQ4" s="77"/>
      <c r="AR4" s="77"/>
      <c r="AS4" s="77"/>
      <c r="AT4" s="77"/>
      <c r="AU4" s="77" t="s">
        <v>61</v>
      </c>
      <c r="AV4" s="77"/>
      <c r="AW4" s="77"/>
      <c r="AX4" s="77"/>
      <c r="AY4" s="77"/>
      <c r="AZ4" s="77"/>
      <c r="BA4" s="77"/>
      <c r="BB4" s="77"/>
      <c r="BC4" s="77"/>
      <c r="BD4" s="77"/>
      <c r="BE4" s="77"/>
      <c r="BF4" s="77" t="s">
        <v>62</v>
      </c>
      <c r="BG4" s="77"/>
      <c r="BH4" s="77"/>
      <c r="BI4" s="77"/>
      <c r="BJ4" s="77"/>
      <c r="BK4" s="77"/>
      <c r="BL4" s="77"/>
      <c r="BM4" s="77"/>
      <c r="BN4" s="77"/>
      <c r="BO4" s="77"/>
      <c r="BP4" s="77"/>
      <c r="BQ4" s="77" t="s">
        <v>63</v>
      </c>
      <c r="BR4" s="77"/>
      <c r="BS4" s="77"/>
      <c r="BT4" s="77"/>
      <c r="BU4" s="77"/>
      <c r="BV4" s="77"/>
      <c r="BW4" s="77"/>
      <c r="BX4" s="77"/>
      <c r="BY4" s="77"/>
      <c r="BZ4" s="77"/>
      <c r="CA4" s="77"/>
      <c r="CB4" s="77" t="s">
        <v>64</v>
      </c>
      <c r="CC4" s="77"/>
      <c r="CD4" s="77"/>
      <c r="CE4" s="77"/>
      <c r="CF4" s="77"/>
      <c r="CG4" s="77"/>
      <c r="CH4" s="77"/>
      <c r="CI4" s="77"/>
      <c r="CJ4" s="77"/>
      <c r="CK4" s="77"/>
      <c r="CL4" s="77"/>
      <c r="CM4" s="77" t="s">
        <v>65</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384887</v>
      </c>
      <c r="D6" s="33">
        <f t="shared" si="3"/>
        <v>47</v>
      </c>
      <c r="E6" s="33">
        <f t="shared" si="3"/>
        <v>17</v>
      </c>
      <c r="F6" s="33">
        <f t="shared" si="3"/>
        <v>5</v>
      </c>
      <c r="G6" s="33">
        <f t="shared" si="3"/>
        <v>0</v>
      </c>
      <c r="H6" s="33" t="str">
        <f t="shared" si="3"/>
        <v>愛媛県　鬼北町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21.97</v>
      </c>
      <c r="Q6" s="34">
        <f t="shared" si="3"/>
        <v>100</v>
      </c>
      <c r="R6" s="34">
        <f t="shared" si="3"/>
        <v>3960</v>
      </c>
      <c r="S6" s="34">
        <f t="shared" si="3"/>
        <v>9915</v>
      </c>
      <c r="T6" s="34">
        <f t="shared" si="3"/>
        <v>241.88</v>
      </c>
      <c r="U6" s="34">
        <f t="shared" si="3"/>
        <v>40.99</v>
      </c>
      <c r="V6" s="34">
        <f t="shared" si="3"/>
        <v>2170</v>
      </c>
      <c r="W6" s="34">
        <f t="shared" si="3"/>
        <v>1.58</v>
      </c>
      <c r="X6" s="34">
        <f t="shared" si="3"/>
        <v>1373.42</v>
      </c>
      <c r="Y6" s="35">
        <f>IF(Y7="",NA(),Y7)</f>
        <v>99.66</v>
      </c>
      <c r="Z6" s="35">
        <f t="shared" ref="Z6:AH6" si="4">IF(Z7="",NA(),Z7)</f>
        <v>98.97</v>
      </c>
      <c r="AA6" s="35">
        <f t="shared" si="4"/>
        <v>100.02</v>
      </c>
      <c r="AB6" s="35">
        <f t="shared" si="4"/>
        <v>98.64</v>
      </c>
      <c r="AC6" s="35">
        <f t="shared" si="4"/>
        <v>98.79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1301.8699999999999</v>
      </c>
      <c r="BG6" s="35">
        <f t="shared" ref="BG6:BO6" si="7">IF(BG7="",NA(),BG7)</f>
        <v>1187.3</v>
      </c>
      <c r="BH6" s="35">
        <f t="shared" si="7"/>
        <v>1097.25</v>
      </c>
      <c r="BI6" s="35">
        <f t="shared" si="7"/>
        <v>1006.49</v>
      </c>
      <c r="BJ6" s="35">
        <f t="shared" si="7"/>
        <v>934.2</v>
      </c>
      <c r="BK6" s="35">
        <f t="shared" si="7"/>
        <v>974.93</v>
      </c>
      <c r="BL6" s="35">
        <f t="shared" si="7"/>
        <v>855.8</v>
      </c>
      <c r="BM6" s="35">
        <f t="shared" si="7"/>
        <v>789.46</v>
      </c>
      <c r="BN6" s="35">
        <f t="shared" si="7"/>
        <v>826.83</v>
      </c>
      <c r="BO6" s="35">
        <f t="shared" si="7"/>
        <v>867.83</v>
      </c>
      <c r="BP6" s="34" t="str">
        <f>IF(BP7="","",IF(BP7="-","【-】","【"&amp;SUBSTITUTE(TEXT(BP7,"#,##0.00"),"-","△")&amp;"】"))</f>
        <v>【832.52】</v>
      </c>
      <c r="BQ6" s="35">
        <f>IF(BQ7="",NA(),BQ7)</f>
        <v>74.52</v>
      </c>
      <c r="BR6" s="35">
        <f t="shared" ref="BR6:BZ6" si="8">IF(BR7="",NA(),BR7)</f>
        <v>60.81</v>
      </c>
      <c r="BS6" s="35">
        <f t="shared" si="8"/>
        <v>67.290000000000006</v>
      </c>
      <c r="BT6" s="35">
        <f t="shared" si="8"/>
        <v>71.83</v>
      </c>
      <c r="BU6" s="35">
        <f t="shared" si="8"/>
        <v>86.84</v>
      </c>
      <c r="BV6" s="35">
        <f t="shared" si="8"/>
        <v>55.32</v>
      </c>
      <c r="BW6" s="35">
        <f t="shared" si="8"/>
        <v>59.8</v>
      </c>
      <c r="BX6" s="35">
        <f t="shared" si="8"/>
        <v>57.77</v>
      </c>
      <c r="BY6" s="35">
        <f t="shared" si="8"/>
        <v>57.31</v>
      </c>
      <c r="BZ6" s="35">
        <f t="shared" si="8"/>
        <v>57.08</v>
      </c>
      <c r="CA6" s="34" t="str">
        <f>IF(CA7="","",IF(CA7="-","【-】","【"&amp;SUBSTITUTE(TEXT(CA7,"#,##0.00"),"-","△")&amp;"】"))</f>
        <v>【60.94】</v>
      </c>
      <c r="CB6" s="35">
        <f>IF(CB7="",NA(),CB7)</f>
        <v>297.56</v>
      </c>
      <c r="CC6" s="35">
        <f t="shared" ref="CC6:CK6" si="9">IF(CC7="",NA(),CC7)</f>
        <v>336.87</v>
      </c>
      <c r="CD6" s="35">
        <f t="shared" si="9"/>
        <v>270.95</v>
      </c>
      <c r="CE6" s="35">
        <f t="shared" si="9"/>
        <v>274.43</v>
      </c>
      <c r="CF6" s="35">
        <f t="shared" si="9"/>
        <v>241.29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38.1</v>
      </c>
      <c r="CN6" s="35">
        <f t="shared" ref="CN6:CV6" si="10">IF(CN7="",NA(),CN7)</f>
        <v>40.880000000000003</v>
      </c>
      <c r="CO6" s="35">
        <f t="shared" si="10"/>
        <v>45.89</v>
      </c>
      <c r="CP6" s="35">
        <f t="shared" si="10"/>
        <v>42.84</v>
      </c>
      <c r="CQ6" s="35">
        <f t="shared" si="10"/>
        <v>42.84</v>
      </c>
      <c r="CR6" s="35">
        <f t="shared" si="10"/>
        <v>60.65</v>
      </c>
      <c r="CS6" s="35">
        <f t="shared" si="10"/>
        <v>51.75</v>
      </c>
      <c r="CT6" s="35">
        <f t="shared" si="10"/>
        <v>50.68</v>
      </c>
      <c r="CU6" s="35">
        <f t="shared" si="10"/>
        <v>50.14</v>
      </c>
      <c r="CV6" s="35">
        <f t="shared" si="10"/>
        <v>54.83</v>
      </c>
      <c r="CW6" s="34" t="str">
        <f>IF(CW7="","",IF(CW7="-","【-】","【"&amp;SUBSTITUTE(TEXT(CW7,"#,##0.00"),"-","△")&amp;"】"))</f>
        <v>【54.84】</v>
      </c>
      <c r="CX6" s="35">
        <f>IF(CX7="",NA(),CX7)</f>
        <v>82.42</v>
      </c>
      <c r="CY6" s="35">
        <f t="shared" ref="CY6:DG6" si="11">IF(CY7="",NA(),CY7)</f>
        <v>83.54</v>
      </c>
      <c r="CZ6" s="35">
        <f t="shared" si="11"/>
        <v>84.55</v>
      </c>
      <c r="DA6" s="35">
        <f t="shared" si="11"/>
        <v>86.82</v>
      </c>
      <c r="DB6" s="35">
        <f t="shared" si="11"/>
        <v>86.59</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0.08</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384887</v>
      </c>
      <c r="D7" s="37">
        <v>47</v>
      </c>
      <c r="E7" s="37">
        <v>17</v>
      </c>
      <c r="F7" s="37">
        <v>5</v>
      </c>
      <c r="G7" s="37">
        <v>0</v>
      </c>
      <c r="H7" s="37" t="s">
        <v>99</v>
      </c>
      <c r="I7" s="37" t="s">
        <v>100</v>
      </c>
      <c r="J7" s="37" t="s">
        <v>101</v>
      </c>
      <c r="K7" s="37" t="s">
        <v>102</v>
      </c>
      <c r="L7" s="37" t="s">
        <v>103</v>
      </c>
      <c r="M7" s="37" t="s">
        <v>104</v>
      </c>
      <c r="N7" s="38" t="s">
        <v>105</v>
      </c>
      <c r="O7" s="38" t="s">
        <v>106</v>
      </c>
      <c r="P7" s="38">
        <v>21.97</v>
      </c>
      <c r="Q7" s="38">
        <v>100</v>
      </c>
      <c r="R7" s="38">
        <v>3960</v>
      </c>
      <c r="S7" s="38">
        <v>9915</v>
      </c>
      <c r="T7" s="38">
        <v>241.88</v>
      </c>
      <c r="U7" s="38">
        <v>40.99</v>
      </c>
      <c r="V7" s="38">
        <v>2170</v>
      </c>
      <c r="W7" s="38">
        <v>1.58</v>
      </c>
      <c r="X7" s="38">
        <v>1373.42</v>
      </c>
      <c r="Y7" s="38">
        <v>99.66</v>
      </c>
      <c r="Z7" s="38">
        <v>98.97</v>
      </c>
      <c r="AA7" s="38">
        <v>100.02</v>
      </c>
      <c r="AB7" s="38">
        <v>98.64</v>
      </c>
      <c r="AC7" s="38">
        <v>98.79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1301.8699999999999</v>
      </c>
      <c r="BG7" s="38">
        <v>1187.3</v>
      </c>
      <c r="BH7" s="38">
        <v>1097.25</v>
      </c>
      <c r="BI7" s="38">
        <v>1006.49</v>
      </c>
      <c r="BJ7" s="38">
        <v>934.2</v>
      </c>
      <c r="BK7" s="38">
        <v>974.93</v>
      </c>
      <c r="BL7" s="38">
        <v>855.8</v>
      </c>
      <c r="BM7" s="38">
        <v>789.46</v>
      </c>
      <c r="BN7" s="38">
        <v>826.83</v>
      </c>
      <c r="BO7" s="38">
        <v>867.83</v>
      </c>
      <c r="BP7" s="38">
        <v>832.52</v>
      </c>
      <c r="BQ7" s="38">
        <v>74.52</v>
      </c>
      <c r="BR7" s="38">
        <v>60.81</v>
      </c>
      <c r="BS7" s="38">
        <v>67.290000000000006</v>
      </c>
      <c r="BT7" s="38">
        <v>71.83</v>
      </c>
      <c r="BU7" s="38">
        <v>86.84</v>
      </c>
      <c r="BV7" s="38">
        <v>55.32</v>
      </c>
      <c r="BW7" s="38">
        <v>59.8</v>
      </c>
      <c r="BX7" s="38">
        <v>57.77</v>
      </c>
      <c r="BY7" s="38">
        <v>57.31</v>
      </c>
      <c r="BZ7" s="38">
        <v>57.08</v>
      </c>
      <c r="CA7" s="38">
        <v>60.94</v>
      </c>
      <c r="CB7" s="38">
        <v>297.56</v>
      </c>
      <c r="CC7" s="38">
        <v>336.87</v>
      </c>
      <c r="CD7" s="38">
        <v>270.95</v>
      </c>
      <c r="CE7" s="38">
        <v>274.43</v>
      </c>
      <c r="CF7" s="38">
        <v>241.29</v>
      </c>
      <c r="CG7" s="38">
        <v>283.17</v>
      </c>
      <c r="CH7" s="38">
        <v>263.76</v>
      </c>
      <c r="CI7" s="38">
        <v>274.35000000000002</v>
      </c>
      <c r="CJ7" s="38">
        <v>273.52</v>
      </c>
      <c r="CK7" s="38">
        <v>274.99</v>
      </c>
      <c r="CL7" s="38">
        <v>253.04</v>
      </c>
      <c r="CM7" s="38">
        <v>38.1</v>
      </c>
      <c r="CN7" s="38">
        <v>40.880000000000003</v>
      </c>
      <c r="CO7" s="38">
        <v>45.89</v>
      </c>
      <c r="CP7" s="38">
        <v>42.84</v>
      </c>
      <c r="CQ7" s="38">
        <v>42.84</v>
      </c>
      <c r="CR7" s="38">
        <v>60.65</v>
      </c>
      <c r="CS7" s="38">
        <v>51.75</v>
      </c>
      <c r="CT7" s="38">
        <v>50.68</v>
      </c>
      <c r="CU7" s="38">
        <v>50.14</v>
      </c>
      <c r="CV7" s="38">
        <v>54.83</v>
      </c>
      <c r="CW7" s="38">
        <v>54.84</v>
      </c>
      <c r="CX7" s="38">
        <v>82.42</v>
      </c>
      <c r="CY7" s="38">
        <v>83.54</v>
      </c>
      <c r="CZ7" s="38">
        <v>84.55</v>
      </c>
      <c r="DA7" s="38">
        <v>86.82</v>
      </c>
      <c r="DB7" s="38">
        <v>86.59</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0.08</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2021-12-03T08:02:03Z</dcterms:created>
  <dcterms:modified xsi:type="dcterms:W3CDTF">2022-02-15T08:14:04Z</dcterms:modified>
  <cp:category/>
</cp:coreProperties>
</file>