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1 松山市\（法非適用）駐車場事業\"/>
    </mc:Choice>
  </mc:AlternateContent>
  <workbookProtection workbookAlgorithmName="SHA-512" workbookHashValue="vPBfNh4u46qxDxO7vYuOsvQ33HdydnuGDHvvRNc7NLIIh56fXzFzyihE9szliYAk6sGcgKe01OhNcFQxiTEoGA==" workbookSaltValue="KybzQEG5JpXiPnAhHw6PZA==" workbookSpinCount="100000" lockStructure="1"/>
  <bookViews>
    <workbookView xWindow="-105" yWindow="-105" windowWidth="19425" windowHeight="1042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GQ53" i="4" s="1"/>
  <c r="BM7" i="5"/>
  <c r="BL7" i="5"/>
  <c r="FE53" i="4" s="1"/>
  <c r="BK7" i="5"/>
  <c r="BJ7" i="5"/>
  <c r="HJ52" i="4" s="1"/>
  <c r="BI7" i="5"/>
  <c r="BH7" i="5"/>
  <c r="FX52" i="4" s="1"/>
  <c r="BG7" i="5"/>
  <c r="BF7" i="5"/>
  <c r="EL52" i="4" s="1"/>
  <c r="BD7" i="5"/>
  <c r="BC7" i="5"/>
  <c r="BB7" i="5"/>
  <c r="BA7" i="5"/>
  <c r="AZ7" i="5"/>
  <c r="AY7" i="5"/>
  <c r="AX7" i="5"/>
  <c r="AW7" i="5"/>
  <c r="AV7" i="5"/>
  <c r="AU7" i="5"/>
  <c r="AS7" i="5"/>
  <c r="AR7" i="5"/>
  <c r="GQ32" i="4" s="1"/>
  <c r="AQ7" i="5"/>
  <c r="AP7" i="5"/>
  <c r="FE32" i="4" s="1"/>
  <c r="AO7" i="5"/>
  <c r="AN7" i="5"/>
  <c r="HJ31" i="4" s="1"/>
  <c r="AM7" i="5"/>
  <c r="AL7" i="5"/>
  <c r="FX31" i="4" s="1"/>
  <c r="AK7" i="5"/>
  <c r="AJ7" i="5"/>
  <c r="EL31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HX8" i="4" s="1"/>
  <c r="R7" i="5"/>
  <c r="Q7" i="5"/>
  <c r="CF10" i="4" s="1"/>
  <c r="P7" i="5"/>
  <c r="O7" i="5"/>
  <c r="N7" i="5"/>
  <c r="M7" i="5"/>
  <c r="DU8" i="4" s="1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GQ52" i="4"/>
  <c r="FE52" i="4"/>
  <c r="CS52" i="4"/>
  <c r="BZ52" i="4"/>
  <c r="BG52" i="4"/>
  <c r="AN52" i="4"/>
  <c r="U52" i="4"/>
  <c r="MA32" i="4"/>
  <c r="LH32" i="4"/>
  <c r="KO32" i="4"/>
  <c r="JV32" i="4"/>
  <c r="JC32" i="4"/>
  <c r="HJ32" i="4"/>
  <c r="FX32" i="4"/>
  <c r="EL32" i="4"/>
  <c r="CS32" i="4"/>
  <c r="BZ32" i="4"/>
  <c r="BG32" i="4"/>
  <c r="AN32" i="4"/>
  <c r="U32" i="4"/>
  <c r="MA31" i="4"/>
  <c r="LH31" i="4"/>
  <c r="KO31" i="4"/>
  <c r="JV31" i="4"/>
  <c r="JC31" i="4"/>
  <c r="GQ31" i="4"/>
  <c r="FE31" i="4"/>
  <c r="CS31" i="4"/>
  <c r="BZ31" i="4"/>
  <c r="BG31" i="4"/>
  <c r="AN31" i="4"/>
  <c r="U31" i="4"/>
  <c r="LJ10" i="4"/>
  <c r="JQ10" i="4"/>
  <c r="HX10" i="4"/>
  <c r="DU10" i="4"/>
  <c r="B10" i="4"/>
  <c r="JQ8" i="4"/>
  <c r="FJ8" i="4"/>
  <c r="CF8" i="4"/>
  <c r="B8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HP76" i="4"/>
  <c r="BG30" i="4"/>
  <c r="AV76" i="4"/>
  <c r="KO51" i="4"/>
  <c r="LE76" i="4"/>
  <c r="FX51" i="4"/>
  <c r="KO30" i="4"/>
  <c r="BG51" i="4"/>
  <c r="FX30" i="4"/>
  <c r="KP76" i="4"/>
  <c r="FE51" i="4"/>
  <c r="JV30" i="4"/>
  <c r="HA76" i="4"/>
  <c r="AN51" i="4"/>
  <c r="FE30" i="4"/>
  <c r="AN30" i="4"/>
  <c r="AG76" i="4"/>
  <c r="JV51" i="4"/>
  <c r="KA76" i="4"/>
  <c r="EL51" i="4"/>
  <c r="JC30" i="4"/>
  <c r="EL30" i="4"/>
  <c r="JC51" i="4"/>
  <c r="GL76" i="4"/>
  <c r="U51" i="4"/>
  <c r="R76" i="4"/>
  <c r="U30" i="4"/>
</calcChain>
</file>

<file path=xl/sharedStrings.xml><?xml version="1.0" encoding="utf-8"?>
<sst xmlns="http://schemas.openxmlformats.org/spreadsheetml/2006/main" count="279" uniqueCount="130">
  <si>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</si>
  <si>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</si>
  <si>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</si>
  <si>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</si>
  <si>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</si>
  <si>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</si>
  <si>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</si>
  <si>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</si>
  <si>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</si>
  <si>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</si>
  <si>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</si>
  <si>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</si>
  <si>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</si>
  <si>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</si>
  <si>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</si>
  <si>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</si>
  <si>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</si>
  <si>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</si>
  <si>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</si>
  <si>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</si>
  <si>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</si>
  <si>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</si>
  <si>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</si>
  <si>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</si>
  <si>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</si>
  <si>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</si>
  <si>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</si>
  <si>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</si>
  <si>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</si>
  <si>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</si>
  <si>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</si>
  <si>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</si>
  <si>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</si>
  <si>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</si>
  <si>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</si>
  <si>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</si>
  <si>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</si>
  <si>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</si>
  <si>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</si>
  <si>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</si>
  <si>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</si>
  <si>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</si>
  <si>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</si>
  <si>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</si>
  <si>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</si>
  <si>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</si>
  <si>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</si>
  <si>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</si>
  <si>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</si>
  <si>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</si>
  <si>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</si>
  <si>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</si>
  <si>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</si>
  <si>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</si>
  <si>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</si>
  <si>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</si>
  <si>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</si>
  <si>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</si>
  <si>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</si>
  <si>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</si>
  <si>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</si>
  <si>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</si>
  <si>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</si>
  <si>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</si>
  <si>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</si>
  <si>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</si>
  <si>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</si>
  <si>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</si>
  <si>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</si>
  <si>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</si>
  <si>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</si>
  <si>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</si>
  <si>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</si>
  <si>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</si>
  <si>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</si>
  <si>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</si>
  <si>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</si>
  <si>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</si>
  <si>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</si>
  <si>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</si>
  <si>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</si>
  <si>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</si>
  <si>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</si>
  <si>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</si>
  <si>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</si>
  <si>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</si>
  <si>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</si>
  <si>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</si>
  <si>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</si>
  <si>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</si>
  <si>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</si>
  <si>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</si>
  <si>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</si>
  <si>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</si>
  <si>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</si>
  <si>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</si>
  <si>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</si>
  <si>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</si>
  <si>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</si>
  <si>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</si>
  <si>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</si>
  <si>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</si>
  <si>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</si>
  <si>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</si>
  <si>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</si>
  <si>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</si>
  <si>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</si>
  <si>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</si>
  <si>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</si>
  <si>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</si>
  <si>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高架下駐車場（永木町）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</si>
  <si>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</si>
  <si>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</si>
  <si>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</si>
  <si>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</si>
  <si>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</si>
  <si>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</si>
  <si>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</si>
  <si>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</si>
  <si>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</si>
  <si>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</si>
  <si>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</si>
  <si>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</si>
  <si>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</si>
  <si>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</si>
  <si>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</si>
  <si>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</si>
  <si>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当駐車場は定期のみの駐車場であり、稼働率は算定していない。今後も指定管理者と協力しながら、継続的な利用者の確保に努めていく必要がある。</t>
    <phoneticPr fontId="5"/>
  </si>
  <si>
    <t xml:space="preserve">　指定管理者と協力しながら、継続的な利用者の確保及び維持管理に努めていく必要がある。 </t>
    <phoneticPr fontId="5"/>
  </si>
  <si>
    <t>　平成27年度から、指定管理者による利用料金制の導入により、収支が改善し、安定した運営が行われている。
　今後も、指定管理者と協力し、収益確保を継続するための検討をしていく。</t>
    <rPh sb="37" eb="39">
      <t>アンテイ</t>
    </rPh>
    <rPh sb="41" eb="43">
      <t>ウンエイ</t>
    </rPh>
    <rPh sb="44" eb="45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</si>
</sst>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164.6</c:v>
                </c:pt>
                <c:pt idx="1">
                  <c:v>166.7</c:v>
                </c:pt>
                <c:pt idx="2">
                  <c:v>172.3</c:v>
                </c:pt>
                <c:pt idx="3">
                  <c:v>156.80000000000001</c:v>
                </c:pt>
                <c:pt idx="4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0-4A00-B04B-00D010F94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241.9</c:v>
                </c:pt>
                <c:pt idx="1">
                  <c:v>465.2</c:v>
                </c:pt>
                <c:pt idx="2">
                  <c:v>1736.5</c:v>
                </c:pt>
                <c:pt idx="3">
                  <c:v>3200.8</c:v>
                </c:pt>
                <c:pt idx="4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0-4A00-B04B-00D010F94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4-4D51-823E-7886D3CF3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59.6</c:v>
                </c:pt>
                <c:pt idx="1">
                  <c:v>51.7</c:v>
                </c:pt>
                <c:pt idx="2">
                  <c:v>51.5</c:v>
                </c:pt>
                <c:pt idx="3">
                  <c:v>764.6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4-4D51-823E-7886D3CF3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2CC-4AB7-9964-F555C99F7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C-4AB7-9964-F555C99F7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9A0-432F-847A-0DA3E5C2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0-432F-847A-0DA3E5C2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E-427B-81C1-A438C4466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9.6999999999999993</c:v>
                </c:pt>
                <c:pt idx="2">
                  <c:v>1.3</c:v>
                </c:pt>
                <c:pt idx="3">
                  <c:v>4.8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E-427B-81C1-A438C4466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6-4DCB-AE22-9BA6C694A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33</c:v>
                </c:pt>
                <c:pt idx="1">
                  <c:v>14</c:v>
                </c:pt>
                <c:pt idx="2">
                  <c:v>4</c:v>
                </c:pt>
                <c:pt idx="3">
                  <c:v>98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6-4DCB-AE22-9BA6C694A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E-4673-A436-F654A15DC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151.19999999999999</c:v>
                </c:pt>
                <c:pt idx="1">
                  <c:v>159.69999999999999</c:v>
                </c:pt>
                <c:pt idx="2">
                  <c:v>159.6</c:v>
                </c:pt>
                <c:pt idx="3">
                  <c:v>128.5</c:v>
                </c:pt>
                <c:pt idx="4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E-4673-A436-F654A15DC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39.299999999999997</c:v>
                </c:pt>
                <c:pt idx="1">
                  <c:v>40</c:v>
                </c:pt>
                <c:pt idx="2">
                  <c:v>42</c:v>
                </c:pt>
                <c:pt idx="3">
                  <c:v>36.200000000000003</c:v>
                </c:pt>
                <c:pt idx="4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2-4480-B739-79F9E5A3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19.8</c:v>
                </c:pt>
                <c:pt idx="1">
                  <c:v>33.700000000000003</c:v>
                </c:pt>
                <c:pt idx="2">
                  <c:v>28.9</c:v>
                </c:pt>
                <c:pt idx="3">
                  <c:v>-56.4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2-4480-B739-79F9E5A3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875</c:v>
                </c:pt>
                <c:pt idx="1">
                  <c:v>915</c:v>
                </c:pt>
                <c:pt idx="2">
                  <c:v>851</c:v>
                </c:pt>
                <c:pt idx="3">
                  <c:v>755</c:v>
                </c:pt>
                <c:pt idx="4">
                  <c:v>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1-4A54-B4C7-838791278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8624</c:v>
                </c:pt>
                <c:pt idx="1">
                  <c:v>6546</c:v>
                </c:pt>
                <c:pt idx="2">
                  <c:v>8262</c:v>
                </c:pt>
                <c:pt idx="3">
                  <c:v>1059</c:v>
                </c:pt>
                <c:pt idx="4">
                  <c:v>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1-4A54-B4C7-838791278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愛媛県松山市　高架下駐車場（永木町）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無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428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117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37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15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129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H29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H30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R01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R02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R03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H29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H30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R01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R02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R03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H29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H30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R01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R02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R03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164.6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166.7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172.3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156.80000000000001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160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241.9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465.2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1736.5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3200.8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274.39999999999998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2.2999999999999998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9.6999999999999993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1.3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4.8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3.3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151.19999999999999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159.69999999999999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159.6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128.5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138.1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126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127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H29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H30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R01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R02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R03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H29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H30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R01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R02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R03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H29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H30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R01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R02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R03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 t="str">
        <f>データ!AU7</f>
        <v>-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39.299999999999997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40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42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36.200000000000003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37.5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875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915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851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755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793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33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14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4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98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19.8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33.700000000000003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28.9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-56.4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16.899999999999999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8624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6546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8262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1059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2866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128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H29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H30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R01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R02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R03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H29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H30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R01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R02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R03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H29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H30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R01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R02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R03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59.6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51.7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51.5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764.6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72.599999999999994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lTV9eMpVJGfA3EMh9Ts105GAhYJuOYf0drYfWywqwgw9MOaE6tSorAs9QNl0OG528StdyYMNOCBLNYOHrPI1+w==" saltValue="qHe+DIzQEb3oWq8yMTLrt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100</v>
      </c>
      <c r="AV5" s="47" t="s">
        <v>101</v>
      </c>
      <c r="AW5" s="47" t="s">
        <v>102</v>
      </c>
      <c r="AX5" s="47" t="s">
        <v>103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101</v>
      </c>
      <c r="BH5" s="47" t="s">
        <v>102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101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103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103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101</v>
      </c>
      <c r="DM5" s="47" t="s">
        <v>102</v>
      </c>
      <c r="DN5" s="47" t="s">
        <v>92</v>
      </c>
      <c r="DO5" s="47" t="s">
        <v>104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105</v>
      </c>
      <c r="B6" s="48">
        <f>B8</f>
        <v>2021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6</v>
      </c>
      <c r="H6" s="48" t="str">
        <f>SUBSTITUTE(H8,"　","")</f>
        <v>愛媛県松山市</v>
      </c>
      <c r="I6" s="48" t="str">
        <f t="shared" si="1"/>
        <v>高架下駐車場（永木町）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37</v>
      </c>
      <c r="S6" s="50" t="str">
        <f t="shared" si="1"/>
        <v>無</v>
      </c>
      <c r="T6" s="50" t="str">
        <f t="shared" si="1"/>
        <v>無</v>
      </c>
      <c r="U6" s="51">
        <f t="shared" si="1"/>
        <v>428</v>
      </c>
      <c r="V6" s="51">
        <f t="shared" si="1"/>
        <v>15</v>
      </c>
      <c r="W6" s="51">
        <f t="shared" si="1"/>
        <v>0</v>
      </c>
      <c r="X6" s="50" t="str">
        <f t="shared" si="1"/>
        <v>利用料金制</v>
      </c>
      <c r="Y6" s="52">
        <f>IF(Y8="-",NA(),Y8)</f>
        <v>164.6</v>
      </c>
      <c r="Z6" s="52">
        <f t="shared" ref="Z6:AH6" si="2">IF(Z8="-",NA(),Z8)</f>
        <v>166.7</v>
      </c>
      <c r="AA6" s="52">
        <f t="shared" si="2"/>
        <v>172.3</v>
      </c>
      <c r="AB6" s="52">
        <f t="shared" si="2"/>
        <v>156.80000000000001</v>
      </c>
      <c r="AC6" s="52">
        <f t="shared" si="2"/>
        <v>160</v>
      </c>
      <c r="AD6" s="52">
        <f t="shared" si="2"/>
        <v>241.9</v>
      </c>
      <c r="AE6" s="52">
        <f t="shared" si="2"/>
        <v>465.2</v>
      </c>
      <c r="AF6" s="52">
        <f t="shared" si="2"/>
        <v>1736.5</v>
      </c>
      <c r="AG6" s="52">
        <f t="shared" si="2"/>
        <v>3200.8</v>
      </c>
      <c r="AH6" s="52">
        <f t="shared" si="2"/>
        <v>274.39999999999998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2.2999999999999998</v>
      </c>
      <c r="AP6" s="52">
        <f t="shared" si="3"/>
        <v>9.6999999999999993</v>
      </c>
      <c r="AQ6" s="52">
        <f t="shared" si="3"/>
        <v>1.3</v>
      </c>
      <c r="AR6" s="52">
        <f t="shared" si="3"/>
        <v>4.8</v>
      </c>
      <c r="AS6" s="52">
        <f t="shared" si="3"/>
        <v>3.3</v>
      </c>
      <c r="AT6" s="49" t="str">
        <f>IF(AT8="-","",IF(AT8="-","【-】","【"&amp;SUBSTITUTE(TEXT(AT8,"#,##0.0"),"-","△")&amp;"】"))</f>
        <v>【5.2】</v>
      </c>
      <c r="AU6" s="53" t="e">
        <f>IF(AU8="-",NA(),AU8)</f>
        <v>#N/A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33</v>
      </c>
      <c r="BA6" s="53">
        <f t="shared" si="4"/>
        <v>14</v>
      </c>
      <c r="BB6" s="53">
        <f t="shared" si="4"/>
        <v>4</v>
      </c>
      <c r="BC6" s="53">
        <f t="shared" si="4"/>
        <v>98</v>
      </c>
      <c r="BD6" s="53">
        <f t="shared" si="4"/>
        <v>13</v>
      </c>
      <c r="BE6" s="51" t="str">
        <f>IF(BE8="-","",IF(BE8="-","【-】","【"&amp;SUBSTITUTE(TEXT(BE8,"#,##0"),"-","△")&amp;"】"))</f>
        <v>【3,111】</v>
      </c>
      <c r="BF6" s="52">
        <f>IF(BF8="-",NA(),BF8)</f>
        <v>39.299999999999997</v>
      </c>
      <c r="BG6" s="52">
        <f t="shared" ref="BG6:BO6" si="5">IF(BG8="-",NA(),BG8)</f>
        <v>40</v>
      </c>
      <c r="BH6" s="52">
        <f t="shared" si="5"/>
        <v>42</v>
      </c>
      <c r="BI6" s="52">
        <f t="shared" si="5"/>
        <v>36.200000000000003</v>
      </c>
      <c r="BJ6" s="52">
        <f t="shared" si="5"/>
        <v>37.5</v>
      </c>
      <c r="BK6" s="52">
        <f t="shared" si="5"/>
        <v>19.8</v>
      </c>
      <c r="BL6" s="52">
        <f t="shared" si="5"/>
        <v>33.700000000000003</v>
      </c>
      <c r="BM6" s="52">
        <f t="shared" si="5"/>
        <v>28.9</v>
      </c>
      <c r="BN6" s="52">
        <f t="shared" si="5"/>
        <v>-56.4</v>
      </c>
      <c r="BO6" s="52">
        <f t="shared" si="5"/>
        <v>16.899999999999999</v>
      </c>
      <c r="BP6" s="49" t="str">
        <f>IF(BP8="-","",IF(BP8="-","【-】","【"&amp;SUBSTITUTE(TEXT(BP8,"#,##0.0"),"-","△")&amp;"】"))</f>
        <v>【0.8】</v>
      </c>
      <c r="BQ6" s="53">
        <f>IF(BQ8="-",NA(),BQ8)</f>
        <v>875</v>
      </c>
      <c r="BR6" s="53">
        <f t="shared" ref="BR6:BZ6" si="6">IF(BR8="-",NA(),BR8)</f>
        <v>915</v>
      </c>
      <c r="BS6" s="53">
        <f t="shared" si="6"/>
        <v>851</v>
      </c>
      <c r="BT6" s="53">
        <f t="shared" si="6"/>
        <v>755</v>
      </c>
      <c r="BU6" s="53">
        <f t="shared" si="6"/>
        <v>793</v>
      </c>
      <c r="BV6" s="53">
        <f t="shared" si="6"/>
        <v>8624</v>
      </c>
      <c r="BW6" s="53">
        <f t="shared" si="6"/>
        <v>6546</v>
      </c>
      <c r="BX6" s="53">
        <f t="shared" si="6"/>
        <v>8262</v>
      </c>
      <c r="BY6" s="53">
        <f t="shared" si="6"/>
        <v>1059</v>
      </c>
      <c r="BZ6" s="53">
        <f t="shared" si="6"/>
        <v>2866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59.6</v>
      </c>
      <c r="DF6" s="52">
        <f t="shared" si="8"/>
        <v>51.7</v>
      </c>
      <c r="DG6" s="52">
        <f t="shared" si="8"/>
        <v>51.5</v>
      </c>
      <c r="DH6" s="52">
        <f t="shared" si="8"/>
        <v>764.6</v>
      </c>
      <c r="DI6" s="52">
        <f t="shared" si="8"/>
        <v>72.599999999999994</v>
      </c>
      <c r="DJ6" s="49" t="str">
        <f>IF(DJ8="-","",IF(DJ8="-","【-】","【"&amp;SUBSTITUTE(TEXT(DJ8,"#,##0.0"),"-","△")&amp;"】"))</f>
        <v>【99.8】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151.19999999999999</v>
      </c>
      <c r="DQ6" s="52">
        <f t="shared" si="9"/>
        <v>159.69999999999999</v>
      </c>
      <c r="DR6" s="52">
        <f t="shared" si="9"/>
        <v>159.6</v>
      </c>
      <c r="DS6" s="52">
        <f t="shared" si="9"/>
        <v>128.5</v>
      </c>
      <c r="DT6" s="52">
        <f t="shared" si="9"/>
        <v>138.1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107</v>
      </c>
      <c r="B7" s="48">
        <f t="shared" ref="B7:X7" si="10">B8</f>
        <v>2021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6</v>
      </c>
      <c r="H7" s="48" t="str">
        <f t="shared" si="10"/>
        <v>愛媛県　松山市</v>
      </c>
      <c r="I7" s="48" t="str">
        <f t="shared" si="10"/>
        <v>高架下駐車場（永木町）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37</v>
      </c>
      <c r="S7" s="50" t="str">
        <f t="shared" si="10"/>
        <v>無</v>
      </c>
      <c r="T7" s="50" t="str">
        <f t="shared" si="10"/>
        <v>無</v>
      </c>
      <c r="U7" s="51">
        <f t="shared" si="10"/>
        <v>428</v>
      </c>
      <c r="V7" s="51">
        <f t="shared" si="10"/>
        <v>15</v>
      </c>
      <c r="W7" s="51">
        <f t="shared" si="10"/>
        <v>0</v>
      </c>
      <c r="X7" s="50" t="str">
        <f t="shared" si="10"/>
        <v>利用料金制</v>
      </c>
      <c r="Y7" s="52">
        <f>Y8</f>
        <v>164.6</v>
      </c>
      <c r="Z7" s="52">
        <f t="shared" ref="Z7:AH7" si="11">Z8</f>
        <v>166.7</v>
      </c>
      <c r="AA7" s="52">
        <f t="shared" si="11"/>
        <v>172.3</v>
      </c>
      <c r="AB7" s="52">
        <f t="shared" si="11"/>
        <v>156.80000000000001</v>
      </c>
      <c r="AC7" s="52">
        <f t="shared" si="11"/>
        <v>160</v>
      </c>
      <c r="AD7" s="52">
        <f t="shared" si="11"/>
        <v>241.9</v>
      </c>
      <c r="AE7" s="52">
        <f t="shared" si="11"/>
        <v>465.2</v>
      </c>
      <c r="AF7" s="52">
        <f t="shared" si="11"/>
        <v>1736.5</v>
      </c>
      <c r="AG7" s="52">
        <f t="shared" si="11"/>
        <v>3200.8</v>
      </c>
      <c r="AH7" s="52">
        <f t="shared" si="11"/>
        <v>274.39999999999998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2.2999999999999998</v>
      </c>
      <c r="AP7" s="52">
        <f t="shared" si="12"/>
        <v>9.6999999999999993</v>
      </c>
      <c r="AQ7" s="52">
        <f t="shared" si="12"/>
        <v>1.3</v>
      </c>
      <c r="AR7" s="52">
        <f t="shared" si="12"/>
        <v>4.8</v>
      </c>
      <c r="AS7" s="52">
        <f t="shared" si="12"/>
        <v>3.3</v>
      </c>
      <c r="AT7" s="49"/>
      <c r="AU7" s="53" t="str">
        <f>AU8</f>
        <v>-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33</v>
      </c>
      <c r="BA7" s="53">
        <f t="shared" si="13"/>
        <v>14</v>
      </c>
      <c r="BB7" s="53">
        <f t="shared" si="13"/>
        <v>4</v>
      </c>
      <c r="BC7" s="53">
        <f t="shared" si="13"/>
        <v>98</v>
      </c>
      <c r="BD7" s="53">
        <f t="shared" si="13"/>
        <v>13</v>
      </c>
      <c r="BE7" s="51"/>
      <c r="BF7" s="52">
        <f>BF8</f>
        <v>39.299999999999997</v>
      </c>
      <c r="BG7" s="52">
        <f t="shared" ref="BG7:BO7" si="14">BG8</f>
        <v>40</v>
      </c>
      <c r="BH7" s="52">
        <f t="shared" si="14"/>
        <v>42</v>
      </c>
      <c r="BI7" s="52">
        <f t="shared" si="14"/>
        <v>36.200000000000003</v>
      </c>
      <c r="BJ7" s="52">
        <f t="shared" si="14"/>
        <v>37.5</v>
      </c>
      <c r="BK7" s="52">
        <f t="shared" si="14"/>
        <v>19.8</v>
      </c>
      <c r="BL7" s="52">
        <f t="shared" si="14"/>
        <v>33.700000000000003</v>
      </c>
      <c r="BM7" s="52">
        <f t="shared" si="14"/>
        <v>28.9</v>
      </c>
      <c r="BN7" s="52">
        <f t="shared" si="14"/>
        <v>-56.4</v>
      </c>
      <c r="BO7" s="52">
        <f t="shared" si="14"/>
        <v>16.899999999999999</v>
      </c>
      <c r="BP7" s="49"/>
      <c r="BQ7" s="53">
        <f>BQ8</f>
        <v>875</v>
      </c>
      <c r="BR7" s="53">
        <f t="shared" ref="BR7:BZ7" si="15">BR8</f>
        <v>915</v>
      </c>
      <c r="BS7" s="53">
        <f t="shared" si="15"/>
        <v>851</v>
      </c>
      <c r="BT7" s="53">
        <f t="shared" si="15"/>
        <v>755</v>
      </c>
      <c r="BU7" s="53">
        <f t="shared" si="15"/>
        <v>793</v>
      </c>
      <c r="BV7" s="53">
        <f t="shared" si="15"/>
        <v>8624</v>
      </c>
      <c r="BW7" s="53">
        <f t="shared" si="15"/>
        <v>6546</v>
      </c>
      <c r="BX7" s="53">
        <f t="shared" si="15"/>
        <v>8262</v>
      </c>
      <c r="BY7" s="53">
        <f t="shared" si="15"/>
        <v>1059</v>
      </c>
      <c r="BZ7" s="53">
        <f t="shared" si="15"/>
        <v>2866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106</v>
      </c>
      <c r="CL7" s="49"/>
      <c r="CM7" s="51">
        <f>CM8</f>
        <v>0</v>
      </c>
      <c r="CN7" s="51">
        <f>CN8</f>
        <v>0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59.6</v>
      </c>
      <c r="DF7" s="52">
        <f t="shared" si="16"/>
        <v>51.7</v>
      </c>
      <c r="DG7" s="52">
        <f t="shared" si="16"/>
        <v>51.5</v>
      </c>
      <c r="DH7" s="52">
        <f t="shared" si="16"/>
        <v>764.6</v>
      </c>
      <c r="DI7" s="52">
        <f t="shared" si="16"/>
        <v>72.599999999999994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151.19999999999999</v>
      </c>
      <c r="DQ7" s="52">
        <f t="shared" si="17"/>
        <v>159.69999999999999</v>
      </c>
      <c r="DR7" s="52">
        <f t="shared" si="17"/>
        <v>159.6</v>
      </c>
      <c r="DS7" s="52">
        <f t="shared" si="17"/>
        <v>128.5</v>
      </c>
      <c r="DT7" s="52">
        <f t="shared" si="17"/>
        <v>138.1</v>
      </c>
      <c r="DU7" s="49"/>
    </row>
    <row r="8" spans="1:125" s="54" customFormat="1" x14ac:dyDescent="0.15">
      <c r="A8" s="37"/>
      <c r="B8" s="55">
        <v>2021</v>
      </c>
      <c r="C8" s="55">
        <v>382019</v>
      </c>
      <c r="D8" s="55">
        <v>47</v>
      </c>
      <c r="E8" s="55">
        <v>14</v>
      </c>
      <c r="F8" s="55">
        <v>0</v>
      </c>
      <c r="G8" s="55">
        <v>6</v>
      </c>
      <c r="H8" s="55" t="s">
        <v>109</v>
      </c>
      <c r="I8" s="55" t="s">
        <v>110</v>
      </c>
      <c r="J8" s="55" t="s">
        <v>111</v>
      </c>
      <c r="K8" s="55" t="s">
        <v>112</v>
      </c>
      <c r="L8" s="55" t="s">
        <v>113</v>
      </c>
      <c r="M8" s="55" t="s">
        <v>114</v>
      </c>
      <c r="N8" s="55" t="s">
        <v>115</v>
      </c>
      <c r="O8" s="56" t="s">
        <v>116</v>
      </c>
      <c r="P8" s="57" t="s">
        <v>117</v>
      </c>
      <c r="Q8" s="57" t="s">
        <v>118</v>
      </c>
      <c r="R8" s="58">
        <v>37</v>
      </c>
      <c r="S8" s="57" t="s">
        <v>119</v>
      </c>
      <c r="T8" s="57" t="s">
        <v>119</v>
      </c>
      <c r="U8" s="58">
        <v>428</v>
      </c>
      <c r="V8" s="58">
        <v>15</v>
      </c>
      <c r="W8" s="58">
        <v>0</v>
      </c>
      <c r="X8" s="57" t="s">
        <v>120</v>
      </c>
      <c r="Y8" s="59">
        <v>164.6</v>
      </c>
      <c r="Z8" s="59">
        <v>166.7</v>
      </c>
      <c r="AA8" s="59">
        <v>172.3</v>
      </c>
      <c r="AB8" s="59">
        <v>156.80000000000001</v>
      </c>
      <c r="AC8" s="59">
        <v>160</v>
      </c>
      <c r="AD8" s="59">
        <v>241.9</v>
      </c>
      <c r="AE8" s="59">
        <v>465.2</v>
      </c>
      <c r="AF8" s="59">
        <v>1736.5</v>
      </c>
      <c r="AG8" s="59">
        <v>3200.8</v>
      </c>
      <c r="AH8" s="59">
        <v>274.39999999999998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2.2999999999999998</v>
      </c>
      <c r="AP8" s="59">
        <v>9.6999999999999993</v>
      </c>
      <c r="AQ8" s="59">
        <v>1.3</v>
      </c>
      <c r="AR8" s="59">
        <v>4.8</v>
      </c>
      <c r="AS8" s="59">
        <v>3.3</v>
      </c>
      <c r="AT8" s="56">
        <v>5.2</v>
      </c>
      <c r="AU8" s="60" t="s">
        <v>113</v>
      </c>
      <c r="AV8" s="60">
        <v>0</v>
      </c>
      <c r="AW8" s="60">
        <v>0</v>
      </c>
      <c r="AX8" s="60">
        <v>0</v>
      </c>
      <c r="AY8" s="60">
        <v>0</v>
      </c>
      <c r="AZ8" s="60">
        <v>33</v>
      </c>
      <c r="BA8" s="60">
        <v>14</v>
      </c>
      <c r="BB8" s="60">
        <v>4</v>
      </c>
      <c r="BC8" s="60">
        <v>98</v>
      </c>
      <c r="BD8" s="60">
        <v>13</v>
      </c>
      <c r="BE8" s="60">
        <v>3111</v>
      </c>
      <c r="BF8" s="59">
        <v>39.299999999999997</v>
      </c>
      <c r="BG8" s="59">
        <v>40</v>
      </c>
      <c r="BH8" s="59">
        <v>42</v>
      </c>
      <c r="BI8" s="59">
        <v>36.200000000000003</v>
      </c>
      <c r="BJ8" s="59">
        <v>37.5</v>
      </c>
      <c r="BK8" s="59">
        <v>19.8</v>
      </c>
      <c r="BL8" s="59">
        <v>33.700000000000003</v>
      </c>
      <c r="BM8" s="59">
        <v>28.9</v>
      </c>
      <c r="BN8" s="59">
        <v>-56.4</v>
      </c>
      <c r="BO8" s="59">
        <v>16.899999999999999</v>
      </c>
      <c r="BP8" s="56">
        <v>0.8</v>
      </c>
      <c r="BQ8" s="60">
        <v>875</v>
      </c>
      <c r="BR8" s="60">
        <v>915</v>
      </c>
      <c r="BS8" s="60">
        <v>851</v>
      </c>
      <c r="BT8" s="61">
        <v>755</v>
      </c>
      <c r="BU8" s="61">
        <v>793</v>
      </c>
      <c r="BV8" s="60">
        <v>8624</v>
      </c>
      <c r="BW8" s="60">
        <v>6546</v>
      </c>
      <c r="BX8" s="60">
        <v>8262</v>
      </c>
      <c r="BY8" s="60">
        <v>1059</v>
      </c>
      <c r="BZ8" s="60">
        <v>2866</v>
      </c>
      <c r="CA8" s="58">
        <v>10906</v>
      </c>
      <c r="CB8" s="59" t="s">
        <v>113</v>
      </c>
      <c r="CC8" s="59" t="s">
        <v>113</v>
      </c>
      <c r="CD8" s="59" t="s">
        <v>113</v>
      </c>
      <c r="CE8" s="59" t="s">
        <v>113</v>
      </c>
      <c r="CF8" s="59" t="s">
        <v>113</v>
      </c>
      <c r="CG8" s="59" t="s">
        <v>113</v>
      </c>
      <c r="CH8" s="59" t="s">
        <v>113</v>
      </c>
      <c r="CI8" s="59" t="s">
        <v>113</v>
      </c>
      <c r="CJ8" s="59" t="s">
        <v>113</v>
      </c>
      <c r="CK8" s="59" t="s">
        <v>113</v>
      </c>
      <c r="CL8" s="56" t="s">
        <v>113</v>
      </c>
      <c r="CM8" s="58">
        <v>0</v>
      </c>
      <c r="CN8" s="58">
        <v>0</v>
      </c>
      <c r="CO8" s="59" t="s">
        <v>113</v>
      </c>
      <c r="CP8" s="59" t="s">
        <v>113</v>
      </c>
      <c r="CQ8" s="59" t="s">
        <v>113</v>
      </c>
      <c r="CR8" s="59" t="s">
        <v>113</v>
      </c>
      <c r="CS8" s="59" t="s">
        <v>113</v>
      </c>
      <c r="CT8" s="59" t="s">
        <v>113</v>
      </c>
      <c r="CU8" s="59" t="s">
        <v>113</v>
      </c>
      <c r="CV8" s="59" t="s">
        <v>113</v>
      </c>
      <c r="CW8" s="59" t="s">
        <v>113</v>
      </c>
      <c r="CX8" s="59" t="s">
        <v>113</v>
      </c>
      <c r="CY8" s="56" t="s">
        <v>113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59.6</v>
      </c>
      <c r="DF8" s="59">
        <v>51.7</v>
      </c>
      <c r="DG8" s="59">
        <v>51.5</v>
      </c>
      <c r="DH8" s="59">
        <v>764.6</v>
      </c>
      <c r="DI8" s="59">
        <v>72.599999999999994</v>
      </c>
      <c r="DJ8" s="56">
        <v>99.8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151.19999999999999</v>
      </c>
      <c r="DQ8" s="59">
        <v>159.69999999999999</v>
      </c>
      <c r="DR8" s="59">
        <v>159.6</v>
      </c>
      <c r="DS8" s="59">
        <v>128.5</v>
      </c>
      <c r="DT8" s="59">
        <v>138.1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121</v>
      </c>
      <c r="C10" s="64" t="s">
        <v>122</v>
      </c>
      <c r="D10" s="64" t="s">
        <v>123</v>
      </c>
      <c r="E10" s="64" t="s">
        <v>124</v>
      </c>
      <c r="F10" s="64" t="s">
        <v>125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2022-12-09T03:31:17Z</dcterms:created>
  <dcterms:modified xsi:type="dcterms:W3CDTF">2023-02-02T06:47:16Z</dcterms:modified>
  <cp:category/>
</cp:coreProperties>
</file>