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R04（近内）\03公営企業\07経営比較分析表\R3分（R4文書に保存）\20230106 公営企業に係る経営比較分析表（令和３年度決算）の分析等について\05 HP掲載データ\12 上島町〇\"/>
    </mc:Choice>
  </mc:AlternateContent>
  <workbookProtection workbookAlgorithmName="SHA-512" workbookHashValue="Zez294iRh69A5npry9H+xaaapOuos+3ZyUr+ffCo02M+0AVS01y8tqk0G7gNKhCu7zMfUi9bWk89+pv49+BMmQ==" workbookSaltValue="ubonBNXbRridCsiwt8mIvQ==" workbookSpinCount="100000" lockStructure="1"/>
  <bookViews>
    <workbookView xWindow="0" yWindow="0" windowWidth="15360" windowHeight="7635"/>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<sst xmlns="http://schemas.openxmlformats.org/spreadsheetml/2006/main" count="236" uniqueCount="120">
  <si>
    <t>経営比較分析表（令和3年度決算）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</si>
  <si>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</si>
  <si>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</si>
  <si>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</si>
  <si>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</si>
  <si>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</si>
  <si>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</si>
  <si>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</si>
  <si>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</si>
  <si>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</si>
  <si>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</si>
  <si>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</si>
  <si>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</si>
  <si>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</si>
  <si>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</si>
  <si>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</si>
  <si>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</si>
  <si>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</si>
  <si>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</si>
  <si>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</si>
  <si>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</si>
  <si>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</si>
  <si>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</si>
  <si>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</si>
  <si>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</si>
  <si>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</si>
  <si>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</si>
  <si>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</si>
  <si>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</si>
  <si>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</si>
  <si>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</si>
  <si>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</si>
  <si>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</si>
  <si>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</si>
  <si>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</si>
  <si>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</si>
  <si>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</si>
  <si>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</si>
  <si>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</si>
  <si>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</si>
  <si>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</si>
  <si>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</si>
  <si>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</si>
  <si>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</si>
  <si>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</si>
  <si>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</si>
  <si>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</si>
  <si>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</si>
  <si>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</si>
  <si>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</si>
  <si>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</si>
  <si>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</si>
  <si>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</si>
  <si>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</si>
  <si>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</si>
  <si>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</si>
  <si>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</si>
  <si>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</si>
  <si>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</si>
  <si>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</si>
  <si>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</si>
  <si>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</si>
  <si>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</si>
  <si>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</si>
  <si>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</si>
  <si>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</si>
  <si>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</si>
  <si>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</si>
  <si>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</si>
  <si>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</si>
  <si>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</si>
  <si>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</si>
  <si>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</si>
  <si>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</si>
  <si>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</si>
  <si>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</si>
  <si>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</si>
  <si>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</si>
  <si>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</si>
  <si>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</si>
  <si>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</si>
  <si>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</si>
  <si>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</si>
  <si>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</si>
  <si>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</si>
  <si>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</si>
  <si>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</si>
  <si>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</si>
  <si>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</si>
  <si>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</si>
  <si>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</si>
  <si>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</si>
  <si>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</si>
  <si>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</si>
  <si>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</si>
  <si>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</si>
  <si>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</si>
  <si>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</si>
  <si>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上島町</t>
  </si>
  <si>
    <t>法非適用</t>
  </si>
  <si>
    <t>下水道事業</t>
  </si>
  <si>
    <t>特定環境保全公共下水道</t>
  </si>
  <si>
    <t>D2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</si>
  <si>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</si>
  <si>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</si>
  <si>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</si>
  <si>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</si>
  <si>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</si>
  <si>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</si>
  <si>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</si>
  <si>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</si>
  <si>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</si>
  <si>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</si>
  <si>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</si>
  <si>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</si>
  <si>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</si>
  <si>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</si>
  <si>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老朽化対策として、令和元年度にストックマネジメント計画を策定した。策定した計画に基づき、弓削浄化センターや生名浄化センターの長寿命化工事を行っている。今後もストックマネジメント計画を活用し、施設の更新工事を実施していく。</t>
    <phoneticPr fontId="4"/>
  </si>
  <si>
    <t>公共下水道区域については、面整備率100％かつ水洗化率95.79％という高水準の整備状況である。
　離島のため、各島に下水道施設が必要であるため、維持管理費用が多くかかっている。高齢社会と人口減少に伴い料金収入は減少傾向にあり、料金収入では賄うことができないことから、費用の大部分を一般会計からの繰入金に頼っている状況である。今後、料金改定を行い、収入の増加に努めたい。</t>
    <phoneticPr fontId="4"/>
  </si>
  <si>
    <t>①【収益的収支比率】は87.16％となっており、使用料収入だけでの経営が困難な為、一般会計からの繰入金によって施設の維持管理や地方債償還金を補っている状況である。今後は、料金改定及び経費の削減を検討していきたい。
②【累積欠損金比率】と③【流動比率について】は、法非適用企業のため該当しない。
④【企業債残高対事業規模比率】は、全国や類似団体の平均値と比べると非常に高い値となっている。今後、使用収入の改定等を考えていきたい。
⑤【経費回収率】は、全国や類似団体の平均値より低い値となっている。離島という地理的条件から処理場を集約出来ず、全国や類似団体と比べ経費がかかっているためであるが、今後最適な処理方法を検討していきたい。また、今後料金改定を検討し、適正な使用料収入を確保し、経営改善を図る。
⑥【汚水処理原価】は、282.91円と前年度に比べ減少している。有収水量は昨年とほぼ変わらないが、委託費と工事請負費の減少により、処理原価が減少した。
⑦【施設利用率】は、43.05％と全国や類似団体と比べ良好な値を維持しており、前年度に比べ0.63％減少している。今後、処理水量に見合った施設能力の見直しなどを検討する必要がある。
⑧【水洗化率】は、95.79％と全国や類似団体より高水準を維持している。今後も未接続世帯減少に向けて取り組んでいきたい。</t>
    <rPh sb="295" eb="297">
      <t>コンゴ</t>
    </rPh>
    <rPh sb="297" eb="299">
      <t>サイテキ</t>
    </rPh>
    <rPh sb="300" eb="304">
      <t>ショリホウホウ</t>
    </rPh>
    <rPh sb="305" eb="307">
      <t>ケントウ</t>
    </rPh>
    <rPh sb="341" eb="343">
      <t>ケイエイ</t>
    </rPh>
    <rPh sb="343" eb="345">
      <t>カイゼン</t>
    </rPh>
    <rPh sb="346" eb="347">
      <t>ハカ</t>
    </rPh>
    <rPh sb="367" eb="368">
      <t>エン</t>
    </rPh>
    <rPh sb="375" eb="377">
      <t>ゲンショウ</t>
    </rPh>
    <rPh sb="382" eb="386">
      <t>ユウシュウスイリョウ</t>
    </rPh>
    <rPh sb="387" eb="389">
      <t>サクネン</t>
    </rPh>
    <rPh sb="392" eb="393">
      <t>カ</t>
    </rPh>
    <rPh sb="409" eb="411">
      <t>ゲンショウ</t>
    </rPh>
    <rPh sb="420" eb="422">
      <t>ゲンショウ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</si>
</sst>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F1A9-46FC-9F61-170D4F25D27A}"/>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0.13</c:v>
                </c:pt>
                <c:pt idx="2">
                  <c:v>0.36</c:v>
                </c:pt>
                <c:pt idx="3">
                  <c:v>0.39</c:v>
                </c:pt>
                <c:pt idx="4">
                  <c:v>0.1</c:v>
                </c:pt>
              </c:numCache>
            </c:numRef>
          </c:val>
          <c:smooth val="0"/>
          <c:extLst>
            <c:ext xmlns:c16="http://schemas.microsoft.com/office/drawing/2014/chart" uri="{C3380CC4-5D6E-409C-BE32-E72D297353CC}">
              <c16:uniqueId val="{00000001-F1A9-46FC-9F61-170D4F25D27A}"/>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H&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データ!$CM$6:$CQ$6</c:f>
              <c:numCache>
                <c:formatCode>#,##0.00;"△"#,##0.00;"-"</c:formatCode>
                <c:ptCount val="5"/>
                <c:pt idx="0">
                  <c:v>45.9</c:v>
                </c:pt>
                <c:pt idx="1">
                  <c:v>46.77</c:v>
                </c:pt>
                <c:pt idx="2">
                  <c:v>45.36</c:v>
                </c:pt>
                <c:pt idx="3">
                  <c:v>43.68</c:v>
                </c:pt>
                <c:pt idx="4">
                  <c:v>43.05</c:v>
                </c:pt>
              </c:numCache>
            </c:numRef>
          </c:val>
          <c:extLst>
            <c:ext xmlns:c16="http://schemas.microsoft.com/office/drawing/2014/chart" uri="{C3380CC4-5D6E-409C-BE32-E72D297353CC}">
              <c16:uniqueId val="{00000000-4A42-4AEB-B9F1-F0E04155B7FA}"/>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43.36</c:v>
                </c:pt>
                <c:pt idx="1">
                  <c:v>42.56</c:v>
                </c:pt>
                <c:pt idx="2">
                  <c:v>42.47</c:v>
                </c:pt>
                <c:pt idx="3">
                  <c:v>42.4</c:v>
                </c:pt>
                <c:pt idx="4">
                  <c:v>42.28</c:v>
                </c:pt>
              </c:numCache>
            </c:numRef>
          </c:val>
          <c:smooth val="0"/>
          <c:extLst>
            <c:ext xmlns:c16="http://schemas.microsoft.com/office/drawing/2014/chart" uri="{C3380CC4-5D6E-409C-BE32-E72D297353CC}">
              <c16:uniqueId val="{00000001-4A42-4AEB-B9F1-F0E04155B7FA}"/>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H&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データ!$CX$6:$DB$6</c:f>
              <c:numCache>
                <c:formatCode>#,##0.00;"△"#,##0.00;"-"</c:formatCode>
                <c:ptCount val="5"/>
                <c:pt idx="0">
                  <c:v>95.13</c:v>
                </c:pt>
                <c:pt idx="1">
                  <c:v>95.33</c:v>
                </c:pt>
                <c:pt idx="2">
                  <c:v>95.65</c:v>
                </c:pt>
                <c:pt idx="3">
                  <c:v>95.7</c:v>
                </c:pt>
                <c:pt idx="4">
                  <c:v>95.79</c:v>
                </c:pt>
              </c:numCache>
            </c:numRef>
          </c:val>
          <c:extLst>
            <c:ext xmlns:c16="http://schemas.microsoft.com/office/drawing/2014/chart" uri="{C3380CC4-5D6E-409C-BE32-E72D297353CC}">
              <c16:uniqueId val="{00000000-E0F6-44F5-AE62-85A0367D481F}"/>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83.06</c:v>
                </c:pt>
                <c:pt idx="1">
                  <c:v>83.32</c:v>
                </c:pt>
                <c:pt idx="2">
                  <c:v>83.75</c:v>
                </c:pt>
                <c:pt idx="3">
                  <c:v>84.19</c:v>
                </c:pt>
                <c:pt idx="4">
                  <c:v>84.34</c:v>
                </c:pt>
              </c:numCache>
            </c:numRef>
          </c:val>
          <c:smooth val="0"/>
          <c:extLst>
            <c:ext xmlns:c16="http://schemas.microsoft.com/office/drawing/2014/chart" uri="{C3380CC4-5D6E-409C-BE32-E72D297353CC}">
              <c16:uniqueId val="{00000001-E0F6-44F5-AE62-85A0367D481F}"/>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H&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データ!$Y$6:$AC$6</c:f>
              <c:numCache>
                <c:formatCode>#,##0.00;"△"#,##0.00;"-"</c:formatCode>
                <c:ptCount val="5"/>
                <c:pt idx="0">
                  <c:v>75.28</c:v>
                </c:pt>
                <c:pt idx="1">
                  <c:v>75.010000000000005</c:v>
                </c:pt>
                <c:pt idx="2">
                  <c:v>100</c:v>
                </c:pt>
                <c:pt idx="3">
                  <c:v>68.64</c:v>
                </c:pt>
                <c:pt idx="4">
                  <c:v>87.16</c:v>
                </c:pt>
              </c:numCache>
            </c:numRef>
          </c:val>
          <c:extLst>
            <c:ext xmlns:c16="http://schemas.microsoft.com/office/drawing/2014/chart" uri="{C3380CC4-5D6E-409C-BE32-E72D297353CC}">
              <c16:uniqueId val="{00000000-3559-432F-BAE4-CD3874961FC7}"/>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559-432F-BAE4-CD3874961FC7}"/>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H&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D92C-408A-B9C3-570E089DB873}"/>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D92C-408A-B9C3-570E089DB873}"/>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H&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15FC-4D89-99A8-D9A48A010906}"/>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5FC-4D89-99A8-D9A48A010906}"/>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H&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4175-49E4-8980-5E55E614D7D5}"/>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4175-49E4-8980-5E55E614D7D5}"/>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H&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66E-4FAA-99E3-78A632C1C431}"/>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66E-4FAA-99E3-78A632C1C431}"/>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H&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データ!$BF$6:$BJ$6</c:f>
              <c:numCache>
                <c:formatCode>#,##0.00;"△"#,##0.00;"-"</c:formatCode>
                <c:ptCount val="5"/>
                <c:pt idx="0">
                  <c:v>197.43</c:v>
                </c:pt>
                <c:pt idx="1">
                  <c:v>173.4</c:v>
                </c:pt>
                <c:pt idx="2">
                  <c:v>139.66999999999999</c:v>
                </c:pt>
                <c:pt idx="3">
                  <c:v>856.63</c:v>
                </c:pt>
                <c:pt idx="4">
                  <c:v>1646.81</c:v>
                </c:pt>
              </c:numCache>
            </c:numRef>
          </c:val>
          <c:extLst>
            <c:ext xmlns:c16="http://schemas.microsoft.com/office/drawing/2014/chart" uri="{C3380CC4-5D6E-409C-BE32-E72D297353CC}">
              <c16:uniqueId val="{00000000-F12F-4A61-A91C-5BE635BBFB7B}"/>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1243.71</c:v>
                </c:pt>
                <c:pt idx="1">
                  <c:v>1194.1500000000001</c:v>
                </c:pt>
                <c:pt idx="2">
                  <c:v>1206.79</c:v>
                </c:pt>
                <c:pt idx="3">
                  <c:v>1258.43</c:v>
                </c:pt>
                <c:pt idx="4">
                  <c:v>1163.75</c:v>
                </c:pt>
              </c:numCache>
            </c:numRef>
          </c:val>
          <c:smooth val="0"/>
          <c:extLst>
            <c:ext xmlns:c16="http://schemas.microsoft.com/office/drawing/2014/chart" uri="{C3380CC4-5D6E-409C-BE32-E72D297353CC}">
              <c16:uniqueId val="{00000001-F12F-4A61-A91C-5BE635BBFB7B}"/>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H&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データ!$BQ$6:$BU$6</c:f>
              <c:numCache>
                <c:formatCode>#,##0.00;"△"#,##0.00;"-"</c:formatCode>
                <c:ptCount val="5"/>
                <c:pt idx="0">
                  <c:v>42.58</c:v>
                </c:pt>
                <c:pt idx="1">
                  <c:v>42.75</c:v>
                </c:pt>
                <c:pt idx="2">
                  <c:v>43.95</c:v>
                </c:pt>
                <c:pt idx="3">
                  <c:v>38.619999999999997</c:v>
                </c:pt>
                <c:pt idx="4">
                  <c:v>44.06</c:v>
                </c:pt>
              </c:numCache>
            </c:numRef>
          </c:val>
          <c:extLst>
            <c:ext xmlns:c16="http://schemas.microsoft.com/office/drawing/2014/chart" uri="{C3380CC4-5D6E-409C-BE32-E72D297353CC}">
              <c16:uniqueId val="{00000000-4D53-431F-986C-178F97BDD0AD}"/>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74.3</c:v>
                </c:pt>
                <c:pt idx="1">
                  <c:v>72.260000000000005</c:v>
                </c:pt>
                <c:pt idx="2">
                  <c:v>71.84</c:v>
                </c:pt>
                <c:pt idx="3">
                  <c:v>73.36</c:v>
                </c:pt>
                <c:pt idx="4">
                  <c:v>72.599999999999994</c:v>
                </c:pt>
              </c:numCache>
            </c:numRef>
          </c:val>
          <c:smooth val="0"/>
          <c:extLst>
            <c:ext xmlns:c16="http://schemas.microsoft.com/office/drawing/2014/chart" uri="{C3380CC4-5D6E-409C-BE32-E72D297353CC}">
              <c16:uniqueId val="{00000001-4D53-431F-986C-178F97BDD0AD}"/>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H&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データ!$CB$6:$CF$6</c:f>
              <c:numCache>
                <c:formatCode>#,##0.00;"△"#,##0.00;"-"</c:formatCode>
                <c:ptCount val="5"/>
                <c:pt idx="0">
                  <c:v>276.23</c:v>
                </c:pt>
                <c:pt idx="1">
                  <c:v>280.35000000000002</c:v>
                </c:pt>
                <c:pt idx="2">
                  <c:v>273.75</c:v>
                </c:pt>
                <c:pt idx="3">
                  <c:v>325.79000000000002</c:v>
                </c:pt>
                <c:pt idx="4">
                  <c:v>282.91000000000003</c:v>
                </c:pt>
              </c:numCache>
            </c:numRef>
          </c:val>
          <c:extLst>
            <c:ext xmlns:c16="http://schemas.microsoft.com/office/drawing/2014/chart" uri="{C3380CC4-5D6E-409C-BE32-E72D297353CC}">
              <c16:uniqueId val="{00000000-B625-4B7E-9274-212757A30233}"/>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221.81</c:v>
                </c:pt>
                <c:pt idx="1">
                  <c:v>230.02</c:v>
                </c:pt>
                <c:pt idx="2">
                  <c:v>228.47</c:v>
                </c:pt>
                <c:pt idx="3">
                  <c:v>224.88</c:v>
                </c:pt>
                <c:pt idx="4">
                  <c:v>228.64</c:v>
                </c:pt>
              </c:numCache>
            </c:numRef>
          </c:val>
          <c:smooth val="0"/>
          <c:extLst>
            <c:ext xmlns:c16="http://schemas.microsoft.com/office/drawing/2014/chart" uri="{C3380CC4-5D6E-409C-BE32-E72D297353CC}">
              <c16:uniqueId val="{00000001-B625-4B7E-9274-212757A30233}"/>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H&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【1,201.79】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【42.57】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【216.39】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【75.31】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愛媛県　上島町</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3"/>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法非適用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D2</v>
      </c>
      <c r="X8" s="65"/>
      <c r="Y8" s="65"/>
      <c r="Z8" s="65"/>
      <c r="AA8" s="65"/>
      <c r="AB8" s="65"/>
      <c r="AC8" s="65"/>
      <c r="AD8" s="66" t="str">
        <f>データ!$M$6</f>
        <v>非設置</v>
      </c>
      <c r="AE8" s="66"/>
      <c r="AF8" s="66"/>
      <c r="AG8" s="66"/>
      <c r="AH8" s="66"/>
      <c r="AI8" s="66"/>
      <c r="AJ8" s="66"/>
      <c r="AK8" s="3"/>
      <c r="AL8" s="45">
        <f>データ!S6</f>
        <v>6437</v>
      </c>
      <c r="AM8" s="45"/>
      <c r="AN8" s="45"/>
      <c r="AO8" s="45"/>
      <c r="AP8" s="45"/>
      <c r="AQ8" s="45"/>
      <c r="AR8" s="45"/>
      <c r="AS8" s="45"/>
      <c r="AT8" s="46">
        <f>データ!T6</f>
        <v>30.38</v>
      </c>
      <c r="AU8" s="46"/>
      <c r="AV8" s="46"/>
      <c r="AW8" s="46"/>
      <c r="AX8" s="46"/>
      <c r="AY8" s="46"/>
      <c r="AZ8" s="46"/>
      <c r="BA8" s="46"/>
      <c r="BB8" s="46">
        <f>データ!U6</f>
        <v>211.88</v>
      </c>
      <c r="BC8" s="46"/>
      <c r="BD8" s="46"/>
      <c r="BE8" s="46"/>
      <c r="BF8" s="46"/>
      <c r="BG8" s="46"/>
      <c r="BH8" s="46"/>
      <c r="BI8" s="46"/>
      <c r="BJ8" s="3"/>
      <c r="BK8" s="3"/>
      <c r="BL8" s="61" t="s">
        <v>10</v>
      </c>
      <c r="BM8" s="62"/>
      <c r="BN8" s="63" t="s">
        <v>11</v>
      </c>
      <c r="BO8" s="63"/>
      <c r="BP8" s="63"/>
      <c r="BQ8" s="63"/>
      <c r="BR8" s="63"/>
      <c r="BS8" s="63"/>
      <c r="BT8" s="63"/>
      <c r="BU8" s="63"/>
      <c r="BV8" s="63"/>
      <c r="BW8" s="63"/>
      <c r="BX8" s="63"/>
      <c r="BY8" s="64"/>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51" t="s">
        <v>16</v>
      </c>
      <c r="AE9" s="51"/>
      <c r="AF9" s="51"/>
      <c r="AG9" s="51"/>
      <c r="AH9" s="51"/>
      <c r="AI9" s="51"/>
      <c r="AJ9" s="51"/>
      <c r="AK9" s="3"/>
      <c r="AL9" s="51" t="s">
        <v>17</v>
      </c>
      <c r="AM9" s="51"/>
      <c r="AN9" s="51"/>
      <c r="AO9" s="51"/>
      <c r="AP9" s="51"/>
      <c r="AQ9" s="51"/>
      <c r="AR9" s="51"/>
      <c r="AS9" s="51"/>
      <c r="AT9" s="51" t="s">
        <v>18</v>
      </c>
      <c r="AU9" s="51"/>
      <c r="AV9" s="51"/>
      <c r="AW9" s="51"/>
      <c r="AX9" s="51"/>
      <c r="AY9" s="51"/>
      <c r="AZ9" s="51"/>
      <c r="BA9" s="51"/>
      <c r="BB9" s="51" t="s">
        <v>19</v>
      </c>
      <c r="BC9" s="51"/>
      <c r="BD9" s="51"/>
      <c r="BE9" s="51"/>
      <c r="BF9" s="51"/>
      <c r="BG9" s="51"/>
      <c r="BH9" s="51"/>
      <c r="BI9" s="51"/>
      <c r="BJ9" s="3"/>
      <c r="BK9" s="3"/>
      <c r="BL9" s="52" t="s">
        <v>20</v>
      </c>
      <c r="BM9" s="53"/>
      <c r="BN9" s="54" t="s">
        <v>21</v>
      </c>
      <c r="BO9" s="54"/>
      <c r="BP9" s="54"/>
      <c r="BQ9" s="54"/>
      <c r="BR9" s="54"/>
      <c r="BS9" s="54"/>
      <c r="BT9" s="54"/>
      <c r="BU9" s="54"/>
      <c r="BV9" s="54"/>
      <c r="BW9" s="54"/>
      <c r="BX9" s="54"/>
      <c r="BY9" s="55"/>
    </row>
    <row r="10" spans="1:78" ht="18.75" customHeight="1" x14ac:dyDescent="0.15">
      <c r="A10" s="2"/>
      <c r="B10" s="46" t="str">
        <f>データ!N6</f>
        <v>-</v>
      </c>
      <c r="C10" s="46"/>
      <c r="D10" s="46"/>
      <c r="E10" s="46"/>
      <c r="F10" s="46"/>
      <c r="G10" s="46"/>
      <c r="H10" s="46"/>
      <c r="I10" s="46" t="str">
        <f>データ!O6</f>
        <v>該当数値なし</v>
      </c>
      <c r="J10" s="46"/>
      <c r="K10" s="46"/>
      <c r="L10" s="46"/>
      <c r="M10" s="46"/>
      <c r="N10" s="46"/>
      <c r="O10" s="46"/>
      <c r="P10" s="46">
        <f>データ!P6</f>
        <v>76.41</v>
      </c>
      <c r="Q10" s="46"/>
      <c r="R10" s="46"/>
      <c r="S10" s="46"/>
      <c r="T10" s="46"/>
      <c r="U10" s="46"/>
      <c r="V10" s="46"/>
      <c r="W10" s="46">
        <f>データ!Q6</f>
        <v>93.08</v>
      </c>
      <c r="X10" s="46"/>
      <c r="Y10" s="46"/>
      <c r="Z10" s="46"/>
      <c r="AA10" s="46"/>
      <c r="AB10" s="46"/>
      <c r="AC10" s="46"/>
      <c r="AD10" s="45">
        <f>データ!R6</f>
        <v>2200</v>
      </c>
      <c r="AE10" s="45"/>
      <c r="AF10" s="45"/>
      <c r="AG10" s="45"/>
      <c r="AH10" s="45"/>
      <c r="AI10" s="45"/>
      <c r="AJ10" s="45"/>
      <c r="AK10" s="2"/>
      <c r="AL10" s="45">
        <f>データ!V6</f>
        <v>4801</v>
      </c>
      <c r="AM10" s="45"/>
      <c r="AN10" s="45"/>
      <c r="AO10" s="45"/>
      <c r="AP10" s="45"/>
      <c r="AQ10" s="45"/>
      <c r="AR10" s="45"/>
      <c r="AS10" s="45"/>
      <c r="AT10" s="46">
        <f>データ!W6</f>
        <v>1.98</v>
      </c>
      <c r="AU10" s="46"/>
      <c r="AV10" s="46"/>
      <c r="AW10" s="46"/>
      <c r="AX10" s="46"/>
      <c r="AY10" s="46"/>
      <c r="AZ10" s="46"/>
      <c r="BA10" s="46"/>
      <c r="BB10" s="46">
        <f>データ!X6</f>
        <v>2424.75</v>
      </c>
      <c r="BC10" s="46"/>
      <c r="BD10" s="46"/>
      <c r="BE10" s="46"/>
      <c r="BF10" s="46"/>
      <c r="BG10" s="46"/>
      <c r="BH10" s="46"/>
      <c r="BI10" s="46"/>
      <c r="BJ10" s="2"/>
      <c r="BK10" s="2"/>
      <c r="BL10" s="47" t="s">
        <v>22</v>
      </c>
      <c r="BM10" s="48"/>
      <c r="BN10" s="49" t="s">
        <v>23</v>
      </c>
      <c r="BO10" s="49"/>
      <c r="BP10" s="49"/>
      <c r="BQ10" s="49"/>
      <c r="BR10" s="49"/>
      <c r="BS10" s="49"/>
      <c r="BT10" s="49"/>
      <c r="BU10" s="49"/>
      <c r="BV10" s="49"/>
      <c r="BW10" s="49"/>
      <c r="BX10" s="49"/>
      <c r="BY10" s="50"/>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38" t="s">
        <v>26</v>
      </c>
      <c r="BM14" s="39"/>
      <c r="BN14" s="39"/>
      <c r="BO14" s="39"/>
      <c r="BP14" s="39"/>
      <c r="BQ14" s="39"/>
      <c r="BR14" s="39"/>
      <c r="BS14" s="39"/>
      <c r="BT14" s="39"/>
      <c r="BU14" s="39"/>
      <c r="BV14" s="39"/>
      <c r="BW14" s="39"/>
      <c r="BX14" s="39"/>
      <c r="BY14" s="39"/>
      <c r="BZ14" s="40"/>
    </row>
    <row r="15" spans="1:78" ht="13.5" customHeight="1" x14ac:dyDescent="0.15">
      <c r="A15" s="2"/>
      <c r="B15" s="35"/>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c r="AM15" s="36"/>
      <c r="AN15" s="36"/>
      <c r="AO15" s="36"/>
      <c r="AP15" s="36"/>
      <c r="AQ15" s="36"/>
      <c r="AR15" s="36"/>
      <c r="AS15" s="36"/>
      <c r="AT15" s="36"/>
      <c r="AU15" s="36"/>
      <c r="AV15" s="36"/>
      <c r="AW15" s="36"/>
      <c r="AX15" s="36"/>
      <c r="AY15" s="36"/>
      <c r="AZ15" s="36"/>
      <c r="BA15" s="36"/>
      <c r="BB15" s="36"/>
      <c r="BC15" s="36"/>
      <c r="BD15" s="36"/>
      <c r="BE15" s="36"/>
      <c r="BF15" s="36"/>
      <c r="BG15" s="36"/>
      <c r="BH15" s="36"/>
      <c r="BI15" s="36"/>
      <c r="BJ15" s="37"/>
      <c r="BK15" s="2"/>
      <c r="BL15" s="41"/>
      <c r="BM15" s="42"/>
      <c r="BN15" s="42"/>
      <c r="BO15" s="42"/>
      <c r="BP15" s="42"/>
      <c r="BQ15" s="42"/>
      <c r="BR15" s="42"/>
      <c r="BS15" s="42"/>
      <c r="BT15" s="42"/>
      <c r="BU15" s="42"/>
      <c r="BV15" s="42"/>
      <c r="BW15" s="42"/>
      <c r="BX15" s="42"/>
      <c r="BY15" s="42"/>
      <c r="BZ15" s="43"/>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119</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8" t="s">
        <v>27</v>
      </c>
      <c r="BM45" s="39"/>
      <c r="BN45" s="39"/>
      <c r="BO45" s="39"/>
      <c r="BP45" s="39"/>
      <c r="BQ45" s="39"/>
      <c r="BR45" s="39"/>
      <c r="BS45" s="39"/>
      <c r="BT45" s="39"/>
      <c r="BU45" s="39"/>
      <c r="BV45" s="39"/>
      <c r="BW45" s="39"/>
      <c r="BX45" s="39"/>
      <c r="BY45" s="39"/>
      <c r="BZ45" s="40"/>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1"/>
      <c r="BM46" s="42"/>
      <c r="BN46" s="42"/>
      <c r="BO46" s="42"/>
      <c r="BP46" s="42"/>
      <c r="BQ46" s="42"/>
      <c r="BR46" s="42"/>
      <c r="BS46" s="42"/>
      <c r="BT46" s="42"/>
      <c r="BU46" s="42"/>
      <c r="BV46" s="42"/>
      <c r="BW46" s="42"/>
      <c r="BX46" s="42"/>
      <c r="BY46" s="42"/>
      <c r="BZ46" s="43"/>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117</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35" t="s">
        <v>28</v>
      </c>
      <c r="C60" s="36"/>
      <c r="D60" s="36"/>
      <c r="E60" s="36"/>
      <c r="F60" s="36"/>
      <c r="G60" s="36"/>
      <c r="H60" s="36"/>
      <c r="I60" s="36"/>
      <c r="J60" s="36"/>
      <c r="K60" s="36"/>
      <c r="L60" s="36"/>
      <c r="M60" s="36"/>
      <c r="N60" s="36"/>
      <c r="O60" s="36"/>
      <c r="P60" s="36"/>
      <c r="Q60" s="36"/>
      <c r="R60" s="36"/>
      <c r="S60" s="36"/>
      <c r="T60" s="36"/>
      <c r="U60" s="36"/>
      <c r="V60" s="36"/>
      <c r="W60" s="36"/>
      <c r="X60" s="36"/>
      <c r="Y60" s="36"/>
      <c r="Z60" s="36"/>
      <c r="AA60" s="36"/>
      <c r="AB60" s="36"/>
      <c r="AC60" s="36"/>
      <c r="AD60" s="36"/>
      <c r="AE60" s="36"/>
      <c r="AF60" s="36"/>
      <c r="AG60" s="36"/>
      <c r="AH60" s="36"/>
      <c r="AI60" s="36"/>
      <c r="AJ60" s="36"/>
      <c r="AK60" s="36"/>
      <c r="AL60" s="36"/>
      <c r="AM60" s="36"/>
      <c r="AN60" s="36"/>
      <c r="AO60" s="36"/>
      <c r="AP60" s="36"/>
      <c r="AQ60" s="36"/>
      <c r="AR60" s="36"/>
      <c r="AS60" s="36"/>
      <c r="AT60" s="36"/>
      <c r="AU60" s="36"/>
      <c r="AV60" s="36"/>
      <c r="AW60" s="36"/>
      <c r="AX60" s="36"/>
      <c r="AY60" s="36"/>
      <c r="AZ60" s="36"/>
      <c r="BA60" s="36"/>
      <c r="BB60" s="36"/>
      <c r="BC60" s="36"/>
      <c r="BD60" s="36"/>
      <c r="BE60" s="36"/>
      <c r="BF60" s="36"/>
      <c r="BG60" s="36"/>
      <c r="BH60" s="36"/>
      <c r="BI60" s="36"/>
      <c r="BJ60" s="37"/>
      <c r="BK60" s="2"/>
      <c r="BL60" s="29"/>
      <c r="BM60" s="30"/>
      <c r="BN60" s="30"/>
      <c r="BO60" s="30"/>
      <c r="BP60" s="30"/>
      <c r="BQ60" s="30"/>
      <c r="BR60" s="30"/>
      <c r="BS60" s="30"/>
      <c r="BT60" s="30"/>
      <c r="BU60" s="30"/>
      <c r="BV60" s="30"/>
      <c r="BW60" s="30"/>
      <c r="BX60" s="30"/>
      <c r="BY60" s="30"/>
      <c r="BZ60" s="31"/>
    </row>
    <row r="61" spans="1:78" ht="13.5" customHeight="1" x14ac:dyDescent="0.15">
      <c r="A61" s="2"/>
      <c r="B61" s="35"/>
      <c r="C61" s="36"/>
      <c r="D61" s="36"/>
      <c r="E61" s="36"/>
      <c r="F61" s="36"/>
      <c r="G61" s="36"/>
      <c r="H61" s="36"/>
      <c r="I61" s="36"/>
      <c r="J61" s="36"/>
      <c r="K61" s="36"/>
      <c r="L61" s="36"/>
      <c r="M61" s="36"/>
      <c r="N61" s="36"/>
      <c r="O61" s="36"/>
      <c r="P61" s="36"/>
      <c r="Q61" s="36"/>
      <c r="R61" s="36"/>
      <c r="S61" s="36"/>
      <c r="T61" s="36"/>
      <c r="U61" s="36"/>
      <c r="V61" s="36"/>
      <c r="W61" s="36"/>
      <c r="X61" s="36"/>
      <c r="Y61" s="36"/>
      <c r="Z61" s="36"/>
      <c r="AA61" s="36"/>
      <c r="AB61" s="36"/>
      <c r="AC61" s="36"/>
      <c r="AD61" s="36"/>
      <c r="AE61" s="36"/>
      <c r="AF61" s="36"/>
      <c r="AG61" s="36"/>
      <c r="AH61" s="36"/>
      <c r="AI61" s="36"/>
      <c r="AJ61" s="36"/>
      <c r="AK61" s="36"/>
      <c r="AL61" s="36"/>
      <c r="AM61" s="36"/>
      <c r="AN61" s="36"/>
      <c r="AO61" s="36"/>
      <c r="AP61" s="36"/>
      <c r="AQ61" s="36"/>
      <c r="AR61" s="36"/>
      <c r="AS61" s="36"/>
      <c r="AT61" s="36"/>
      <c r="AU61" s="36"/>
      <c r="AV61" s="36"/>
      <c r="AW61" s="36"/>
      <c r="AX61" s="36"/>
      <c r="AY61" s="36"/>
      <c r="AZ61" s="36"/>
      <c r="BA61" s="36"/>
      <c r="BB61" s="36"/>
      <c r="BC61" s="36"/>
      <c r="BD61" s="36"/>
      <c r="BE61" s="36"/>
      <c r="BF61" s="36"/>
      <c r="BG61" s="36"/>
      <c r="BH61" s="36"/>
      <c r="BI61" s="36"/>
      <c r="BJ61" s="37"/>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8" t="s">
        <v>29</v>
      </c>
      <c r="BM64" s="39"/>
      <c r="BN64" s="39"/>
      <c r="BO64" s="39"/>
      <c r="BP64" s="39"/>
      <c r="BQ64" s="39"/>
      <c r="BR64" s="39"/>
      <c r="BS64" s="39"/>
      <c r="BT64" s="39"/>
      <c r="BU64" s="39"/>
      <c r="BV64" s="39"/>
      <c r="BW64" s="39"/>
      <c r="BX64" s="39"/>
      <c r="BY64" s="39"/>
      <c r="BZ64" s="40"/>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1"/>
      <c r="BM65" s="42"/>
      <c r="BN65" s="42"/>
      <c r="BO65" s="42"/>
      <c r="BP65" s="42"/>
      <c r="BQ65" s="42"/>
      <c r="BR65" s="42"/>
      <c r="BS65" s="42"/>
      <c r="BT65" s="42"/>
      <c r="BU65" s="42"/>
      <c r="BV65" s="42"/>
      <c r="BW65" s="42"/>
      <c r="BX65" s="42"/>
      <c r="BY65" s="42"/>
      <c r="BZ65" s="43"/>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118</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44" t="s">
        <v>30</v>
      </c>
      <c r="D83" s="44"/>
      <c r="E83" s="44"/>
      <c r="F83" s="44"/>
      <c r="G83" s="44"/>
      <c r="H83" s="44"/>
      <c r="I83" s="44"/>
      <c r="J83" s="44"/>
      <c r="K83" s="44"/>
      <c r="L83" s="44"/>
      <c r="M83" s="44"/>
      <c r="N83" s="44"/>
      <c r="O83" s="44"/>
      <c r="P83" s="44"/>
      <c r="Q83" s="44"/>
      <c r="R83" s="44"/>
      <c r="S83" s="44"/>
      <c r="T83" s="44"/>
      <c r="U83" s="44"/>
      <c r="V83" s="44"/>
      <c r="W83" s="44"/>
      <c r="X83" s="44"/>
      <c r="Y83" s="44"/>
      <c r="Z83" s="44"/>
      <c r="AA83" s="44"/>
      <c r="AB83" s="44"/>
      <c r="AC83" s="44"/>
      <c r="AD83" s="44"/>
      <c r="AE83" s="44"/>
      <c r="AF83" s="44"/>
      <c r="AG83" s="44"/>
      <c r="AH83" s="44"/>
      <c r="AI83" s="44"/>
      <c r="AJ83" s="44"/>
      <c r="AK83" s="44"/>
      <c r="AL83" s="44"/>
      <c r="AM83" s="44"/>
      <c r="AN83" s="44"/>
      <c r="AO83" s="44"/>
      <c r="AP83" s="44"/>
      <c r="AQ83" s="44"/>
      <c r="AR83" s="44"/>
      <c r="AS83" s="44"/>
      <c r="AT83" s="44"/>
      <c r="AU83" s="44"/>
      <c r="AV83" s="44"/>
      <c r="AW83" s="44"/>
      <c r="AX83" s="44"/>
      <c r="AY83" s="44"/>
      <c r="AZ83" s="44"/>
      <c r="BA83" s="44"/>
      <c r="BB83" s="44"/>
      <c r="BC83" s="44"/>
      <c r="BD83" s="44"/>
      <c r="BE83" s="44"/>
      <c r="BF83" s="44"/>
      <c r="BG83" s="44"/>
      <c r="BH83" s="44"/>
      <c r="BI83" s="44"/>
      <c r="BJ83" s="44"/>
    </row>
    <row r="84" spans="1:78" x14ac:dyDescent="0.15">
      <c r="C84" s="2"/>
    </row>
    <row r="85" spans="1:78" hidden="1" x14ac:dyDescent="0.15">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15">
      <c r="B86" s="12"/>
      <c r="C86" s="12"/>
      <c r="D86" s="12"/>
      <c r="E86" s="12" t="str">
        <f>データ!AI6</f>
        <v/>
      </c>
      <c r="F86" s="12" t="s">
        <v>43</v>
      </c>
      <c r="G86" s="12" t="s">
        <v>44</v>
      </c>
      <c r="H86" s="12" t="str">
        <f>データ!BP6</f>
        <v>【1,201.79】</v>
      </c>
      <c r="I86" s="12" t="str">
        <f>データ!CA6</f>
        <v>【75.31】</v>
      </c>
      <c r="J86" s="12" t="str">
        <f>データ!CL6</f>
        <v>【216.39】</v>
      </c>
      <c r="K86" s="12" t="str">
        <f>データ!CW6</f>
        <v>【42.57】</v>
      </c>
      <c r="L86" s="12" t="str">
        <f>データ!DH6</f>
        <v>【85.24】</v>
      </c>
      <c r="M86" s="12" t="s">
        <v>43</v>
      </c>
      <c r="N86" s="12" t="s">
        <v>43</v>
      </c>
      <c r="O86" s="12" t="str">
        <f>データ!EO6</f>
        <v>【0.15】</v>
      </c>
    </row>
  </sheetData>
  <sheetProtection algorithmName="SHA-512" hashValue="QOvTihca4QOCgAocxc55uTpd4+XN/ahLVRsX20rH4xJC7KyX5Oeer8+pNIEKp1paILqHDEkYsvCgRpJZThW7lg==" saltValue="V2WUc4cVgfuD1C2AHwFZ6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5" x14ac:dyDescent="0.15"/>
  <cols>
    <col min="2" max="144" width="11.875" customWidth="1"/>
  </cols>
  <sheetData>
    <row r="1" spans="1:145" x14ac:dyDescent="0.15">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15">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15">
      <c r="A3" s="14" t="s">
        <v>47</v>
      </c>
      <c r="B3" s="15" t="s">
        <v>48</v>
      </c>
      <c r="C3" s="15" t="s">
        <v>49</v>
      </c>
      <c r="D3" s="15" t="s">
        <v>50</v>
      </c>
      <c r="E3" s="15" t="s">
        <v>51</v>
      </c>
      <c r="F3" s="15" t="s">
        <v>52</v>
      </c>
      <c r="G3" s="15" t="s">
        <v>53</v>
      </c>
      <c r="H3" s="73" t="s">
        <v>54</v>
      </c>
      <c r="I3" s="74"/>
      <c r="J3" s="74"/>
      <c r="K3" s="74"/>
      <c r="L3" s="74"/>
      <c r="M3" s="74"/>
      <c r="N3" s="74"/>
      <c r="O3" s="74"/>
      <c r="P3" s="74"/>
      <c r="Q3" s="74"/>
      <c r="R3" s="74"/>
      <c r="S3" s="74"/>
      <c r="T3" s="74"/>
      <c r="U3" s="74"/>
      <c r="V3" s="74"/>
      <c r="W3" s="74"/>
      <c r="X3" s="75"/>
      <c r="Y3" s="79" t="s">
        <v>55</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56</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5" x14ac:dyDescent="0.15">
      <c r="A4" s="14" t="s">
        <v>57</v>
      </c>
      <c r="B4" s="16"/>
      <c r="C4" s="16"/>
      <c r="D4" s="16"/>
      <c r="E4" s="16"/>
      <c r="F4" s="16"/>
      <c r="G4" s="16"/>
      <c r="H4" s="76"/>
      <c r="I4" s="77"/>
      <c r="J4" s="77"/>
      <c r="K4" s="77"/>
      <c r="L4" s="77"/>
      <c r="M4" s="77"/>
      <c r="N4" s="77"/>
      <c r="O4" s="77"/>
      <c r="P4" s="77"/>
      <c r="Q4" s="77"/>
      <c r="R4" s="77"/>
      <c r="S4" s="77"/>
      <c r="T4" s="77"/>
      <c r="U4" s="77"/>
      <c r="V4" s="77"/>
      <c r="W4" s="77"/>
      <c r="X4" s="78"/>
      <c r="Y4" s="72" t="s">
        <v>58</v>
      </c>
      <c r="Z4" s="72"/>
      <c r="AA4" s="72"/>
      <c r="AB4" s="72"/>
      <c r="AC4" s="72"/>
      <c r="AD4" s="72"/>
      <c r="AE4" s="72"/>
      <c r="AF4" s="72"/>
      <c r="AG4" s="72"/>
      <c r="AH4" s="72"/>
      <c r="AI4" s="72"/>
      <c r="AJ4" s="72" t="s">
        <v>59</v>
      </c>
      <c r="AK4" s="72"/>
      <c r="AL4" s="72"/>
      <c r="AM4" s="72"/>
      <c r="AN4" s="72"/>
      <c r="AO4" s="72"/>
      <c r="AP4" s="72"/>
      <c r="AQ4" s="72"/>
      <c r="AR4" s="72"/>
      <c r="AS4" s="72"/>
      <c r="AT4" s="72"/>
      <c r="AU4" s="72" t="s">
        <v>60</v>
      </c>
      <c r="AV4" s="72"/>
      <c r="AW4" s="72"/>
      <c r="AX4" s="72"/>
      <c r="AY4" s="72"/>
      <c r="AZ4" s="72"/>
      <c r="BA4" s="72"/>
      <c r="BB4" s="72"/>
      <c r="BC4" s="72"/>
      <c r="BD4" s="72"/>
      <c r="BE4" s="72"/>
      <c r="BF4" s="72" t="s">
        <v>61</v>
      </c>
      <c r="BG4" s="72"/>
      <c r="BH4" s="72"/>
      <c r="BI4" s="72"/>
      <c r="BJ4" s="72"/>
      <c r="BK4" s="72"/>
      <c r="BL4" s="72"/>
      <c r="BM4" s="72"/>
      <c r="BN4" s="72"/>
      <c r="BO4" s="72"/>
      <c r="BP4" s="72"/>
      <c r="BQ4" s="72" t="s">
        <v>62</v>
      </c>
      <c r="BR4" s="72"/>
      <c r="BS4" s="72"/>
      <c r="BT4" s="72"/>
      <c r="BU4" s="72"/>
      <c r="BV4" s="72"/>
      <c r="BW4" s="72"/>
      <c r="BX4" s="72"/>
      <c r="BY4" s="72"/>
      <c r="BZ4" s="72"/>
      <c r="CA4" s="72"/>
      <c r="CB4" s="72" t="s">
        <v>63</v>
      </c>
      <c r="CC4" s="72"/>
      <c r="CD4" s="72"/>
      <c r="CE4" s="72"/>
      <c r="CF4" s="72"/>
      <c r="CG4" s="72"/>
      <c r="CH4" s="72"/>
      <c r="CI4" s="72"/>
      <c r="CJ4" s="72"/>
      <c r="CK4" s="72"/>
      <c r="CL4" s="72"/>
      <c r="CM4" s="72" t="s">
        <v>64</v>
      </c>
      <c r="CN4" s="72"/>
      <c r="CO4" s="72"/>
      <c r="CP4" s="72"/>
      <c r="CQ4" s="72"/>
      <c r="CR4" s="72"/>
      <c r="CS4" s="72"/>
      <c r="CT4" s="72"/>
      <c r="CU4" s="72"/>
      <c r="CV4" s="72"/>
      <c r="CW4" s="72"/>
      <c r="CX4" s="72" t="s">
        <v>65</v>
      </c>
      <c r="CY4" s="72"/>
      <c r="CZ4" s="72"/>
      <c r="DA4" s="72"/>
      <c r="DB4" s="72"/>
      <c r="DC4" s="72"/>
      <c r="DD4" s="72"/>
      <c r="DE4" s="72"/>
      <c r="DF4" s="72"/>
      <c r="DG4" s="72"/>
      <c r="DH4" s="72"/>
      <c r="DI4" s="72" t="s">
        <v>66</v>
      </c>
      <c r="DJ4" s="72"/>
      <c r="DK4" s="72"/>
      <c r="DL4" s="72"/>
      <c r="DM4" s="72"/>
      <c r="DN4" s="72"/>
      <c r="DO4" s="72"/>
      <c r="DP4" s="72"/>
      <c r="DQ4" s="72"/>
      <c r="DR4" s="72"/>
      <c r="DS4" s="72"/>
      <c r="DT4" s="72" t="s">
        <v>67</v>
      </c>
      <c r="DU4" s="72"/>
      <c r="DV4" s="72"/>
      <c r="DW4" s="72"/>
      <c r="DX4" s="72"/>
      <c r="DY4" s="72"/>
      <c r="DZ4" s="72"/>
      <c r="EA4" s="72"/>
      <c r="EB4" s="72"/>
      <c r="EC4" s="72"/>
      <c r="ED4" s="72"/>
      <c r="EE4" s="72" t="s">
        <v>68</v>
      </c>
      <c r="EF4" s="72"/>
      <c r="EG4" s="72"/>
      <c r="EH4" s="72"/>
      <c r="EI4" s="72"/>
      <c r="EJ4" s="72"/>
      <c r="EK4" s="72"/>
      <c r="EL4" s="72"/>
      <c r="EM4" s="72"/>
      <c r="EN4" s="72"/>
      <c r="EO4" s="72"/>
    </row>
    <row r="5" spans="1:145" x14ac:dyDescent="0.15">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15">
      <c r="A6" s="14" t="s">
        <v>97</v>
      </c>
      <c r="B6" s="19">
        <f>B7</f>
        <v>2021</v>
      </c>
      <c r="C6" s="19">
        <f t="shared" ref="C6:X6" si="3">C7</f>
        <v>383562</v>
      </c>
      <c r="D6" s="19">
        <f t="shared" si="3"/>
        <v>47</v>
      </c>
      <c r="E6" s="19">
        <f t="shared" si="3"/>
        <v>17</v>
      </c>
      <c r="F6" s="19">
        <f t="shared" si="3"/>
        <v>4</v>
      </c>
      <c r="G6" s="19">
        <f t="shared" si="3"/>
        <v>0</v>
      </c>
      <c r="H6" s="19" t="str">
        <f t="shared" si="3"/>
        <v>愛媛県　上島町</v>
      </c>
      <c r="I6" s="19" t="str">
        <f t="shared" si="3"/>
        <v>法非適用</v>
      </c>
      <c r="J6" s="19" t="str">
        <f t="shared" si="3"/>
        <v>下水道事業</v>
      </c>
      <c r="K6" s="19" t="str">
        <f t="shared" si="3"/>
        <v>特定環境保全公共下水道</v>
      </c>
      <c r="L6" s="19" t="str">
        <f t="shared" si="3"/>
        <v>D2</v>
      </c>
      <c r="M6" s="19" t="str">
        <f t="shared" si="3"/>
        <v>非設置</v>
      </c>
      <c r="N6" s="20" t="str">
        <f t="shared" si="3"/>
        <v>-</v>
      </c>
      <c r="O6" s="20" t="str">
        <f t="shared" si="3"/>
        <v>該当数値なし</v>
      </c>
      <c r="P6" s="20">
        <f t="shared" si="3"/>
        <v>76.41</v>
      </c>
      <c r="Q6" s="20">
        <f t="shared" si="3"/>
        <v>93.08</v>
      </c>
      <c r="R6" s="20">
        <f t="shared" si="3"/>
        <v>2200</v>
      </c>
      <c r="S6" s="20">
        <f t="shared" si="3"/>
        <v>6437</v>
      </c>
      <c r="T6" s="20">
        <f t="shared" si="3"/>
        <v>30.38</v>
      </c>
      <c r="U6" s="20">
        <f t="shared" si="3"/>
        <v>211.88</v>
      </c>
      <c r="V6" s="20">
        <f t="shared" si="3"/>
        <v>4801</v>
      </c>
      <c r="W6" s="20">
        <f t="shared" si="3"/>
        <v>1.98</v>
      </c>
      <c r="X6" s="20">
        <f t="shared" si="3"/>
        <v>2424.75</v>
      </c>
      <c r="Y6" s="21">
        <f>IF(Y7="",NA(),Y7)</f>
        <v>75.28</v>
      </c>
      <c r="Z6" s="21">
        <f t="shared" ref="Z6:AH6" si="4">IF(Z7="",NA(),Z7)</f>
        <v>75.010000000000005</v>
      </c>
      <c r="AA6" s="21">
        <f t="shared" si="4"/>
        <v>100</v>
      </c>
      <c r="AB6" s="21">
        <f t="shared" si="4"/>
        <v>68.64</v>
      </c>
      <c r="AC6" s="21">
        <f t="shared" si="4"/>
        <v>87.16</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197.43</v>
      </c>
      <c r="BG6" s="21">
        <f t="shared" ref="BG6:BO6" si="7">IF(BG7="",NA(),BG7)</f>
        <v>173.4</v>
      </c>
      <c r="BH6" s="21">
        <f t="shared" si="7"/>
        <v>139.66999999999999</v>
      </c>
      <c r="BI6" s="21">
        <f t="shared" si="7"/>
        <v>856.63</v>
      </c>
      <c r="BJ6" s="21">
        <f t="shared" si="7"/>
        <v>1646.81</v>
      </c>
      <c r="BK6" s="21">
        <f t="shared" si="7"/>
        <v>1243.71</v>
      </c>
      <c r="BL6" s="21">
        <f t="shared" si="7"/>
        <v>1194.1500000000001</v>
      </c>
      <c r="BM6" s="21">
        <f t="shared" si="7"/>
        <v>1206.79</v>
      </c>
      <c r="BN6" s="21">
        <f t="shared" si="7"/>
        <v>1258.43</v>
      </c>
      <c r="BO6" s="21">
        <f t="shared" si="7"/>
        <v>1163.75</v>
      </c>
      <c r="BP6" s="20" t="str">
        <f>IF(BP7="","",IF(BP7="-","【-】","【"&amp;SUBSTITUTE(TEXT(BP7,"#,##0.00"),"-","△")&amp;"】"))</f>
        <v>【1,201.79】</v>
      </c>
      <c r="BQ6" s="21">
        <f>IF(BQ7="",NA(),BQ7)</f>
        <v>42.58</v>
      </c>
      <c r="BR6" s="21">
        <f t="shared" ref="BR6:BZ6" si="8">IF(BR7="",NA(),BR7)</f>
        <v>42.75</v>
      </c>
      <c r="BS6" s="21">
        <f t="shared" si="8"/>
        <v>43.95</v>
      </c>
      <c r="BT6" s="21">
        <f t="shared" si="8"/>
        <v>38.619999999999997</v>
      </c>
      <c r="BU6" s="21">
        <f t="shared" si="8"/>
        <v>44.06</v>
      </c>
      <c r="BV6" s="21">
        <f t="shared" si="8"/>
        <v>74.3</v>
      </c>
      <c r="BW6" s="21">
        <f t="shared" si="8"/>
        <v>72.260000000000005</v>
      </c>
      <c r="BX6" s="21">
        <f t="shared" si="8"/>
        <v>71.84</v>
      </c>
      <c r="BY6" s="21">
        <f t="shared" si="8"/>
        <v>73.36</v>
      </c>
      <c r="BZ6" s="21">
        <f t="shared" si="8"/>
        <v>72.599999999999994</v>
      </c>
      <c r="CA6" s="20" t="str">
        <f>IF(CA7="","",IF(CA7="-","【-】","【"&amp;SUBSTITUTE(TEXT(CA7,"#,##0.00"),"-","△")&amp;"】"))</f>
        <v>【75.31】</v>
      </c>
      <c r="CB6" s="21">
        <f>IF(CB7="",NA(),CB7)</f>
        <v>276.23</v>
      </c>
      <c r="CC6" s="21">
        <f t="shared" ref="CC6:CK6" si="9">IF(CC7="",NA(),CC7)</f>
        <v>280.35000000000002</v>
      </c>
      <c r="CD6" s="21">
        <f t="shared" si="9"/>
        <v>273.75</v>
      </c>
      <c r="CE6" s="21">
        <f t="shared" si="9"/>
        <v>325.79000000000002</v>
      </c>
      <c r="CF6" s="21">
        <f t="shared" si="9"/>
        <v>282.91000000000003</v>
      </c>
      <c r="CG6" s="21">
        <f t="shared" si="9"/>
        <v>221.81</v>
      </c>
      <c r="CH6" s="21">
        <f t="shared" si="9"/>
        <v>230.02</v>
      </c>
      <c r="CI6" s="21">
        <f t="shared" si="9"/>
        <v>228.47</v>
      </c>
      <c r="CJ6" s="21">
        <f t="shared" si="9"/>
        <v>224.88</v>
      </c>
      <c r="CK6" s="21">
        <f t="shared" si="9"/>
        <v>228.64</v>
      </c>
      <c r="CL6" s="20" t="str">
        <f>IF(CL7="","",IF(CL7="-","【-】","【"&amp;SUBSTITUTE(TEXT(CL7,"#,##0.00"),"-","△")&amp;"】"))</f>
        <v>【216.39】</v>
      </c>
      <c r="CM6" s="21">
        <f>IF(CM7="",NA(),CM7)</f>
        <v>45.9</v>
      </c>
      <c r="CN6" s="21">
        <f t="shared" ref="CN6:CV6" si="10">IF(CN7="",NA(),CN7)</f>
        <v>46.77</v>
      </c>
      <c r="CO6" s="21">
        <f t="shared" si="10"/>
        <v>45.36</v>
      </c>
      <c r="CP6" s="21">
        <f t="shared" si="10"/>
        <v>43.68</v>
      </c>
      <c r="CQ6" s="21">
        <f t="shared" si="10"/>
        <v>43.05</v>
      </c>
      <c r="CR6" s="21">
        <f t="shared" si="10"/>
        <v>43.36</v>
      </c>
      <c r="CS6" s="21">
        <f t="shared" si="10"/>
        <v>42.56</v>
      </c>
      <c r="CT6" s="21">
        <f t="shared" si="10"/>
        <v>42.47</v>
      </c>
      <c r="CU6" s="21">
        <f t="shared" si="10"/>
        <v>42.4</v>
      </c>
      <c r="CV6" s="21">
        <f t="shared" si="10"/>
        <v>42.28</v>
      </c>
      <c r="CW6" s="20" t="str">
        <f>IF(CW7="","",IF(CW7="-","【-】","【"&amp;SUBSTITUTE(TEXT(CW7,"#,##0.00"),"-","△")&amp;"】"))</f>
        <v>【42.57】</v>
      </c>
      <c r="CX6" s="21">
        <f>IF(CX7="",NA(),CX7)</f>
        <v>95.13</v>
      </c>
      <c r="CY6" s="21">
        <f t="shared" ref="CY6:DG6" si="11">IF(CY7="",NA(),CY7)</f>
        <v>95.33</v>
      </c>
      <c r="CZ6" s="21">
        <f t="shared" si="11"/>
        <v>95.65</v>
      </c>
      <c r="DA6" s="21">
        <f t="shared" si="11"/>
        <v>95.7</v>
      </c>
      <c r="DB6" s="21">
        <f t="shared" si="11"/>
        <v>95.79</v>
      </c>
      <c r="DC6" s="21">
        <f t="shared" si="11"/>
        <v>83.06</v>
      </c>
      <c r="DD6" s="21">
        <f t="shared" si="11"/>
        <v>83.32</v>
      </c>
      <c r="DE6" s="21">
        <f t="shared" si="11"/>
        <v>83.75</v>
      </c>
      <c r="DF6" s="21">
        <f t="shared" si="11"/>
        <v>84.19</v>
      </c>
      <c r="DG6" s="21">
        <f t="shared" si="11"/>
        <v>84.34</v>
      </c>
      <c r="DH6" s="20" t="str">
        <f>IF(DH7="","",IF(DH7="-","【-】","【"&amp;SUBSTITUTE(TEXT(DH7,"#,##0.00"),"-","△")&amp;"】"))</f>
        <v>【85.24】</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1">
        <f t="shared" si="14"/>
        <v>0.09</v>
      </c>
      <c r="EK6" s="21">
        <f t="shared" si="14"/>
        <v>0.13</v>
      </c>
      <c r="EL6" s="21">
        <f t="shared" si="14"/>
        <v>0.36</v>
      </c>
      <c r="EM6" s="21">
        <f t="shared" si="14"/>
        <v>0.39</v>
      </c>
      <c r="EN6" s="21">
        <f t="shared" si="14"/>
        <v>0.1</v>
      </c>
      <c r="EO6" s="20" t="str">
        <f>IF(EO7="","",IF(EO7="-","【-】","【"&amp;SUBSTITUTE(TEXT(EO7,"#,##0.00"),"-","△")&amp;"】"))</f>
        <v>【0.15】</v>
      </c>
    </row>
    <row r="7" spans="1:145" s="22" customFormat="1" x14ac:dyDescent="0.15">
      <c r="A7" s="14"/>
      <c r="B7" s="23">
        <v>2021</v>
      </c>
      <c r="C7" s="23">
        <v>383562</v>
      </c>
      <c r="D7" s="23">
        <v>47</v>
      </c>
      <c r="E7" s="23">
        <v>17</v>
      </c>
      <c r="F7" s="23">
        <v>4</v>
      </c>
      <c r="G7" s="23">
        <v>0</v>
      </c>
      <c r="H7" s="23" t="s">
        <v>98</v>
      </c>
      <c r="I7" s="23" t="s">
        <v>99</v>
      </c>
      <c r="J7" s="23" t="s">
        <v>100</v>
      </c>
      <c r="K7" s="23" t="s">
        <v>101</v>
      </c>
      <c r="L7" s="23" t="s">
        <v>102</v>
      </c>
      <c r="M7" s="23" t="s">
        <v>103</v>
      </c>
      <c r="N7" s="24" t="s">
        <v>104</v>
      </c>
      <c r="O7" s="24" t="s">
        <v>105</v>
      </c>
      <c r="P7" s="24">
        <v>76.41</v>
      </c>
      <c r="Q7" s="24">
        <v>93.08</v>
      </c>
      <c r="R7" s="24">
        <v>2200</v>
      </c>
      <c r="S7" s="24">
        <v>6437</v>
      </c>
      <c r="T7" s="24">
        <v>30.38</v>
      </c>
      <c r="U7" s="24">
        <v>211.88</v>
      </c>
      <c r="V7" s="24">
        <v>4801</v>
      </c>
      <c r="W7" s="24">
        <v>1.98</v>
      </c>
      <c r="X7" s="24">
        <v>2424.75</v>
      </c>
      <c r="Y7" s="24">
        <v>75.28</v>
      </c>
      <c r="Z7" s="24">
        <v>75.010000000000005</v>
      </c>
      <c r="AA7" s="24">
        <v>100</v>
      </c>
      <c r="AB7" s="24">
        <v>68.64</v>
      </c>
      <c r="AC7" s="24">
        <v>87.16</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197.43</v>
      </c>
      <c r="BG7" s="24">
        <v>173.4</v>
      </c>
      <c r="BH7" s="24">
        <v>139.66999999999999</v>
      </c>
      <c r="BI7" s="24">
        <v>856.63</v>
      </c>
      <c r="BJ7" s="24">
        <v>1646.81</v>
      </c>
      <c r="BK7" s="24">
        <v>1243.71</v>
      </c>
      <c r="BL7" s="24">
        <v>1194.1500000000001</v>
      </c>
      <c r="BM7" s="24">
        <v>1206.79</v>
      </c>
      <c r="BN7" s="24">
        <v>1258.43</v>
      </c>
      <c r="BO7" s="24">
        <v>1163.75</v>
      </c>
      <c r="BP7" s="24">
        <v>1201.79</v>
      </c>
      <c r="BQ7" s="24">
        <v>42.58</v>
      </c>
      <c r="BR7" s="24">
        <v>42.75</v>
      </c>
      <c r="BS7" s="24">
        <v>43.95</v>
      </c>
      <c r="BT7" s="24">
        <v>38.619999999999997</v>
      </c>
      <c r="BU7" s="24">
        <v>44.06</v>
      </c>
      <c r="BV7" s="24">
        <v>74.3</v>
      </c>
      <c r="BW7" s="24">
        <v>72.260000000000005</v>
      </c>
      <c r="BX7" s="24">
        <v>71.84</v>
      </c>
      <c r="BY7" s="24">
        <v>73.36</v>
      </c>
      <c r="BZ7" s="24">
        <v>72.599999999999994</v>
      </c>
      <c r="CA7" s="24">
        <v>75.31</v>
      </c>
      <c r="CB7" s="24">
        <v>276.23</v>
      </c>
      <c r="CC7" s="24">
        <v>280.35000000000002</v>
      </c>
      <c r="CD7" s="24">
        <v>273.75</v>
      </c>
      <c r="CE7" s="24">
        <v>325.79000000000002</v>
      </c>
      <c r="CF7" s="24">
        <v>282.91000000000003</v>
      </c>
      <c r="CG7" s="24">
        <v>221.81</v>
      </c>
      <c r="CH7" s="24">
        <v>230.02</v>
      </c>
      <c r="CI7" s="24">
        <v>228.47</v>
      </c>
      <c r="CJ7" s="24">
        <v>224.88</v>
      </c>
      <c r="CK7" s="24">
        <v>228.64</v>
      </c>
      <c r="CL7" s="24">
        <v>216.39</v>
      </c>
      <c r="CM7" s="24">
        <v>45.9</v>
      </c>
      <c r="CN7" s="24">
        <v>46.77</v>
      </c>
      <c r="CO7" s="24">
        <v>45.36</v>
      </c>
      <c r="CP7" s="24">
        <v>43.68</v>
      </c>
      <c r="CQ7" s="24">
        <v>43.05</v>
      </c>
      <c r="CR7" s="24">
        <v>43.36</v>
      </c>
      <c r="CS7" s="24">
        <v>42.56</v>
      </c>
      <c r="CT7" s="24">
        <v>42.47</v>
      </c>
      <c r="CU7" s="24">
        <v>42.4</v>
      </c>
      <c r="CV7" s="24">
        <v>42.28</v>
      </c>
      <c r="CW7" s="24">
        <v>42.57</v>
      </c>
      <c r="CX7" s="24">
        <v>95.13</v>
      </c>
      <c r="CY7" s="24">
        <v>95.33</v>
      </c>
      <c r="CZ7" s="24">
        <v>95.65</v>
      </c>
      <c r="DA7" s="24">
        <v>95.7</v>
      </c>
      <c r="DB7" s="24">
        <v>95.79</v>
      </c>
      <c r="DC7" s="24">
        <v>83.06</v>
      </c>
      <c r="DD7" s="24">
        <v>83.32</v>
      </c>
      <c r="DE7" s="24">
        <v>83.75</v>
      </c>
      <c r="DF7" s="24">
        <v>84.19</v>
      </c>
      <c r="DG7" s="24">
        <v>84.34</v>
      </c>
      <c r="DH7" s="24">
        <v>85.24</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0.09</v>
      </c>
      <c r="EK7" s="24">
        <v>0.13</v>
      </c>
      <c r="EL7" s="24">
        <v>0.36</v>
      </c>
      <c r="EM7" s="24">
        <v>0.39</v>
      </c>
      <c r="EN7" s="24">
        <v>0.1</v>
      </c>
      <c r="EO7" s="24">
        <v>0.15</v>
      </c>
    </row>
    <row r="8" spans="1:145"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15">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15">
      <c r="A10" s="26" t="s">
        <v>48</v>
      </c>
      <c r="B10" s="27">
        <f t="shared" ref="B10:C10" si="15">DATEVALUE($B7+12-B11&amp;"/1/"&amp;B12)</f>
        <v>47119</v>
      </c>
      <c r="C10" s="27">
        <f t="shared" si="15"/>
        <v>47484</v>
      </c>
      <c r="D10" s="28">
        <f>DATEVALUE($B7+12-D11&amp;"/1/"&amp;D12)</f>
        <v>47849</v>
      </c>
      <c r="E10" s="28">
        <f>DATEVALUE($B7+12-E11&amp;"/1/"&amp;E12)</f>
        <v>48215</v>
      </c>
      <c r="F10" s="28">
        <f>DATEVALUE($B7+12-F11&amp;"/1/"&amp;F12)</f>
        <v>48582</v>
      </c>
    </row>
    <row r="11" spans="1:145" x14ac:dyDescent="0.15">
      <c r="B11">
        <v>4</v>
      </c>
      <c r="C11">
        <v>3</v>
      </c>
      <c r="D11">
        <v>2</v>
      </c>
      <c r="E11">
        <v>1</v>
      </c>
      <c r="F11">
        <v>0</v>
      </c>
      <c r="G11" t="s">
        <v>111</v>
      </c>
    </row>
    <row r="12" spans="1:145" x14ac:dyDescent="0.15">
      <c r="B12">
        <v>1</v>
      </c>
      <c r="C12">
        <v>1</v>
      </c>
      <c r="D12">
        <v>1</v>
      </c>
      <c r="E12">
        <v>2</v>
      </c>
      <c r="F12">
        <v>3</v>
      </c>
      <c r="G12" t="s">
        <v>112</v>
      </c>
    </row>
    <row r="13" spans="1:145" x14ac:dyDescent="0.15">
      <c r="B13" t="s">
        <v>113</v>
      </c>
      <c r="C13" t="s">
        <v>113</v>
      </c>
      <c r="D13" t="s">
        <v>114</v>
      </c>
      <c r="E13" t="s">
        <v>114</v>
      </c>
      <c r="F13" t="s">
        <v>115</v>
      </c>
      <c r="G13" t="s">
        <v>116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2023-02-01T23:34:07Z</cp:lastPrinted>
  <dcterms:created xsi:type="dcterms:W3CDTF">2022-12-01T01:52:44Z</dcterms:created>
  <dcterms:modified xsi:type="dcterms:W3CDTF">2023-02-15T04:15:37Z</dcterms:modified>
  <cp:category/>
</cp:coreProperties>
</file>