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04（近内）\03公営企業\07経営比較分析表\R3分（R4文書に保存）\20230106 公営企業に係る経営比較分析表（令和３年度決算）の分析等について\05 HP掲載データ\16 内子町〇\"/>
    </mc:Choice>
  </mc:AlternateContent>
  <workbookProtection workbookAlgorithmName="SHA-512" workbookHashValue="I6fcDnFJfxvSi+pfNka3llOOqZi5VBfDhOZJtBKI9mL1U0h4oxjZ8NSq8l1HtqUkxZIPFAqa0fUr3u6ThinQDA==" workbookSaltValue="Uw2x/SIWN+gdVQIAv2HnYg==" workbookSpinCount="100000" lockStructure="1"/>
  <bookViews>
    <workbookView xWindow="0" yWindow="0" windowWidth="15360" windowHeight="7635"/>
  </bookViews>
  <sheets>
    <sheet name="法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L10" i="4" s="1"/>
  <c r="U6" i="5"/>
  <c r="T6" i="5"/>
  <c r="S6" i="5"/>
  <c r="R6" i="5"/>
  <c r="Q6" i="5"/>
  <c r="P6" i="5"/>
  <c r="O6" i="5"/>
  <c r="N6" i="5"/>
  <c r="M6" i="5"/>
  <c r="L6" i="5"/>
  <c r="K6" i="5"/>
  <c r="J6" i="5"/>
  <c r="I8" i="4" s="1"/>
  <c r="I6" i="5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H85" i="4"/>
  <c r="G85" i="4"/>
  <c r="E85" i="4"/>
  <c r="BB10" i="4"/>
  <c r="AT10" i="4"/>
  <c r="AD10" i="4"/>
  <c r="W10" i="4"/>
  <c r="P10" i="4"/>
  <c r="I10" i="4"/>
  <c r="B10" i="4"/>
  <c r="BB8" i="4"/>
  <c r="AT8" i="4"/>
  <c r="AL8" i="4"/>
  <c r="AD8" i="4"/>
  <c r="W8" i="4"/>
  <c r="P8" i="4"/>
  <c r="B8" i="4"/>
  <c r="B6" i="4"/>
</calcChain>
</file>

<file path=xl/sharedStrings.xml><?xml version="1.0" encoding="utf-8"?>
<sst xmlns="http://schemas.openxmlformats.org/spreadsheetml/2006/main" count="231" uniqueCount="117">
  <si>
    <t>経営比較分析表（令和3年度決算）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</si>
  <si>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</si>
  <si>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</si>
  <si>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</si>
  <si>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</si>
  <si>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</si>
  <si>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</si>
  <si>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</si>
  <si>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</si>
  <si>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</si>
  <si>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</si>
  <si>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</si>
  <si>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</si>
  <si>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</si>
  <si>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</si>
  <si>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</si>
  <si>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</si>
  <si>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</si>
  <si>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</si>
  <si>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</si>
  <si>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</si>
  <si>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</si>
  <si>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</si>
  <si>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令和3年度全国平均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</si>
  <si>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</si>
  <si>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</si>
  <si>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</si>
  <si>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</si>
  <si>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</si>
  <si>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</si>
  <si>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</si>
  <si>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</si>
  <si>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</si>
  <si>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</si>
  <si>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</si>
  <si>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</si>
  <si>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</si>
  <si>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</si>
  <si>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</si>
  <si>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</si>
  <si>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</si>
  <si>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</si>
  <si>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</si>
  <si>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</si>
  <si>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</si>
  <si>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</si>
  <si>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</si>
  <si>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</si>
  <si>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</si>
  <si>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</si>
  <si>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</si>
  <si>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</si>
  <si>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</si>
  <si>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</si>
  <si>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</si>
  <si>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</si>
  <si>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</si>
  <si>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</si>
  <si>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</si>
  <si>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</si>
  <si>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</si>
  <si>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</si>
  <si>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</si>
  <si>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</si>
  <si>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</si>
  <si>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</si>
  <si>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</si>
  <si>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</si>
  <si>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</si>
  <si>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</si>
  <si>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</si>
  <si>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</si>
  <si>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</si>
  <si>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</si>
  <si>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</si>
  <si>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</si>
  <si>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</si>
  <si>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</si>
  <si>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</si>
  <si>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</si>
  <si>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</si>
  <si>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</si>
  <si>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</si>
  <si>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</si>
  <si>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</si>
  <si>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</si>
  <si>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</si>
  <si>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</si>
  <si>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</si>
  <si>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</si>
  <si>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</si>
  <si>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</si>
  <si>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</si>
  <si>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</si>
  <si>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</si>
  <si>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</si>
  <si>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愛媛県　内子町</t>
  </si>
  <si>
    <t>法適用</t>
  </si>
  <si>
    <t>下水道事業</t>
  </si>
  <si>
    <t>公共下水道</t>
  </si>
  <si>
    <t>Cc2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</si>
  <si>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</si>
  <si>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</si>
  <si>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</si>
  <si>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</si>
  <si>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</si>
  <si>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</si>
  <si>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</si>
  <si>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</si>
  <si>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</si>
  <si>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</si>
  <si>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</si>
  <si>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</si>
  <si>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</si>
  <si>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①経常収支比率は、類似団体の平均を下回っているが、一般的に安定していると言える。しかしながら、経費の大半を料金収入以外の収入（一般会計補助金）で賄っており、使用料の見直しを検討する必要がある。
　⑥汚水処理原価は、類似団体と同じくらいに減少したものの、③流動比率および⑤経費回収率についても、100%を下回っており、類似団体と比較しても数値は低く、②累積欠損金比率は０％であるが、使用料改定を含めた収益の確保等、経営の効率化が必要である。
　また、④企業債残高対事業規模比率は、類似団体を遙かに上回っており、企業債償還残高削減のため、今後も積極的に債務の償還を進めていく。
　⑦施設利用率は、例年30%前半と類似団体の平均値を下回っており、処理能力に余裕がある。今後、大きな水量増加は見込めないため、施設活用については、更新等の計画で慎重に検討したい。
　⑧水洗化率は、上昇傾向であり、今後も接続勧誘を行いさらなるアップを目指す。</t>
    <rPh sb="108" eb="110">
      <t>ルイジ</t>
    </rPh>
    <rPh sb="110" eb="112">
      <t>ダンタイ</t>
    </rPh>
    <rPh sb="113" eb="114">
      <t>オナ</t>
    </rPh>
    <rPh sb="119" eb="121">
      <t>ゲンショウ</t>
    </rPh>
    <rPh sb="176" eb="178">
      <t>ルイセキ</t>
    </rPh>
    <rPh sb="178" eb="180">
      <t>ケッソン</t>
    </rPh>
    <rPh sb="180" eb="181">
      <t>キン</t>
    </rPh>
    <rPh sb="181" eb="183">
      <t>ヒリツ</t>
    </rPh>
    <rPh sb="191" eb="194">
      <t>シヨウリョウ</t>
    </rPh>
    <rPh sb="194" eb="196">
      <t>カイテイ</t>
    </rPh>
    <rPh sb="197" eb="198">
      <t>フク</t>
    </rPh>
    <rPh sb="386" eb="388">
      <t>ジョウショウ</t>
    </rPh>
    <rPh sb="388" eb="390">
      <t>ケイコウ</t>
    </rPh>
    <phoneticPr fontId="4"/>
  </si>
  <si>
    <t>　管渠施設については、供用開始（平成11年）から約20年が経過しているが、耐用年数（50年）から見てもまだ十分な期間があり、現状として、管渠の更新・老朽化対策は実施していない。しかし、浄化センター内に設置されている機械・設備については、経年等による機能の低下が発現し始める時期にある。
　今後は、「ストックマネジメント計画」に基づき、計画的な下水道施設の改築更新を進めていく。</t>
    <phoneticPr fontId="4"/>
  </si>
  <si>
    <t>　平成29年度から公営企業法を適用し、安定的な経営を目指しているが、依然、一般会計からの繰入金に頼らなければならない状況である。加えて、人口減少や施設の老朽化が進み、料金収入の減少や更新需要の増加が見込まれ、脆弱な経営基盤の強化が今後の急務な課題である。そのために、令和４年度より料金改定に向けた分析、検討を行い、経営の合理化はもとより、下水道普及率や水洗化率の向上とともに、収益の確保を図り、長期的に安定したサービスの提供に向け、経営基盤の強化を目指していく。</t>
    <rPh sb="133" eb="135">
      <t>レイワ</t>
    </rPh>
    <rPh sb="136" eb="138">
      <t>ネンド</t>
    </rPh>
    <rPh sb="140" eb="142">
      <t>リョウキン</t>
    </rPh>
    <rPh sb="142" eb="144">
      <t>カイテイ</t>
    </rPh>
    <rPh sb="145" eb="146">
      <t>ム</t>
    </rPh>
    <rPh sb="148" eb="150">
      <t>ブンセキ</t>
    </rPh>
    <rPh sb="151" eb="153">
      <t>ケントウ</t>
    </rPh>
    <rPh sb="154" eb="155">
      <t>オコナ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</si>
</sst>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6E-431E-8CE1-A04D7DDC7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0.16</c:v>
                </c:pt>
                <c:pt idx="1">
                  <c:v>0.13</c:v>
                </c:pt>
                <c:pt idx="2">
                  <c:v>0.15</c:v>
                </c:pt>
                <c:pt idx="3">
                  <c:v>1.65</c:v>
                </c:pt>
                <c:pt idx="4">
                  <c:v>0.14000000000000001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6E-431E-8CE1-A04D7DDC7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34.880000000000003</c:v>
                </c:pt>
                <c:pt idx="1">
                  <c:v>34.67</c:v>
                </c:pt>
                <c:pt idx="2">
                  <c:v>33.79</c:v>
                </c:pt>
                <c:pt idx="3">
                  <c:v>34.21</c:v>
                </c:pt>
                <c:pt idx="4">
                  <c:v>34.520000000000003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B-4A1A-9ADA-3DFE6DD2D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53.5</c:v>
                </c:pt>
                <c:pt idx="1">
                  <c:v>52.58</c:v>
                </c:pt>
                <c:pt idx="2">
                  <c:v>50.94</c:v>
                </c:pt>
                <c:pt idx="3">
                  <c:v>50.53</c:v>
                </c:pt>
                <c:pt idx="4">
                  <c:v>51.42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CB-4A1A-9ADA-3DFE6DD2D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84.96</c:v>
                </c:pt>
                <c:pt idx="1">
                  <c:v>85.58</c:v>
                </c:pt>
                <c:pt idx="2">
                  <c:v>86.34</c:v>
                </c:pt>
                <c:pt idx="3">
                  <c:v>86.58</c:v>
                </c:pt>
                <c:pt idx="4">
                  <c:v>87.95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0C-492B-9D36-7C3E649A5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83.51</c:v>
                </c:pt>
                <c:pt idx="1">
                  <c:v>83.02</c:v>
                </c:pt>
                <c:pt idx="2">
                  <c:v>82.55</c:v>
                </c:pt>
                <c:pt idx="3">
                  <c:v>82.08</c:v>
                </c:pt>
                <c:pt idx="4">
                  <c:v>81.34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0C-492B-9D36-7C3E649A5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100.41</c:v>
                </c:pt>
                <c:pt idx="1">
                  <c:v>100.33</c:v>
                </c:pt>
                <c:pt idx="2">
                  <c:v>101.77</c:v>
                </c:pt>
                <c:pt idx="3">
                  <c:v>98.75</c:v>
                </c:pt>
                <c:pt idx="4">
                  <c:v>100.22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BC-411A-BCA4-614218109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108.11</c:v>
                </c:pt>
                <c:pt idx="1">
                  <c:v>104.14</c:v>
                </c:pt>
                <c:pt idx="2">
                  <c:v>106.57</c:v>
                </c:pt>
                <c:pt idx="3">
                  <c:v>107.21</c:v>
                </c:pt>
                <c:pt idx="4">
                  <c:v>107.08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BC-411A-BCA4-614218109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3.75</c:v>
                </c:pt>
                <c:pt idx="1">
                  <c:v>7.51</c:v>
                </c:pt>
                <c:pt idx="2">
                  <c:v>10.91</c:v>
                </c:pt>
                <c:pt idx="3">
                  <c:v>14.18</c:v>
                </c:pt>
                <c:pt idx="4">
                  <c:v>17.260000000000002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A-4271-A7C0-3E4BBC391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21.16</c:v>
                </c:pt>
                <c:pt idx="1">
                  <c:v>15.95</c:v>
                </c:pt>
                <c:pt idx="2">
                  <c:v>15.85</c:v>
                </c:pt>
                <c:pt idx="3">
                  <c:v>12.7</c:v>
                </c:pt>
                <c:pt idx="4">
                  <c:v>14.65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BA-4271-A7C0-3E4BBC391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40-4A57-BB02-3ABC80F5F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;&quot;-&quot;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40-4A57-BB02-3ABC80F5F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DB-4547-9811-FE28F355D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86.54</c:v>
                </c:pt>
                <c:pt idx="1">
                  <c:v>73.180000000000007</c:v>
                </c:pt>
                <c:pt idx="2">
                  <c:v>53.44</c:v>
                </c:pt>
                <c:pt idx="3">
                  <c:v>43.71</c:v>
                </c:pt>
                <c:pt idx="4">
                  <c:v>45.94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DB-4547-9811-FE28F355D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26.97</c:v>
                </c:pt>
                <c:pt idx="1">
                  <c:v>36.29</c:v>
                </c:pt>
                <c:pt idx="2">
                  <c:v>40.18</c:v>
                </c:pt>
                <c:pt idx="3">
                  <c:v>40.590000000000003</c:v>
                </c:pt>
                <c:pt idx="4">
                  <c:v>48.99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AF-42A3-9628-72517B7EA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62.25</c:v>
                </c:pt>
                <c:pt idx="1">
                  <c:v>52.32</c:v>
                </c:pt>
                <c:pt idx="2">
                  <c:v>47.03</c:v>
                </c:pt>
                <c:pt idx="3">
                  <c:v>40.67</c:v>
                </c:pt>
                <c:pt idx="4">
                  <c:v>47.7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AF-42A3-9628-72517B7EA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2076.61</c:v>
                </c:pt>
                <c:pt idx="1">
                  <c:v>1831.86</c:v>
                </c:pt>
                <c:pt idx="2">
                  <c:v>1655.83</c:v>
                </c:pt>
                <c:pt idx="3">
                  <c:v>1507.21</c:v>
                </c:pt>
                <c:pt idx="4">
                  <c:v>1354.91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87-431B-A565-67CC120CA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966.33</c:v>
                </c:pt>
                <c:pt idx="1">
                  <c:v>958.81</c:v>
                </c:pt>
                <c:pt idx="2">
                  <c:v>1001.3</c:v>
                </c:pt>
                <c:pt idx="3">
                  <c:v>1050.51</c:v>
                </c:pt>
                <c:pt idx="4">
                  <c:v>1102.01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87-431B-A565-67CC120CA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77.510000000000005</c:v>
                </c:pt>
                <c:pt idx="1">
                  <c:v>73.83</c:v>
                </c:pt>
                <c:pt idx="2">
                  <c:v>65.88</c:v>
                </c:pt>
                <c:pt idx="3">
                  <c:v>57</c:v>
                </c:pt>
                <c:pt idx="4">
                  <c:v>72.099999999999994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EC-44F5-B707-9F32CAE22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81.739999999999995</c:v>
                </c:pt>
                <c:pt idx="1">
                  <c:v>82.88</c:v>
                </c:pt>
                <c:pt idx="2">
                  <c:v>81.88</c:v>
                </c:pt>
                <c:pt idx="3">
                  <c:v>82.65</c:v>
                </c:pt>
                <c:pt idx="4">
                  <c:v>82.55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EC-44F5-B707-9F32CAE22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168.98</c:v>
                </c:pt>
                <c:pt idx="1">
                  <c:v>180.58</c:v>
                </c:pt>
                <c:pt idx="2">
                  <c:v>202.04</c:v>
                </c:pt>
                <c:pt idx="3">
                  <c:v>239.84</c:v>
                </c:pt>
                <c:pt idx="4">
                  <c:v>186.58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00-44A2-B7E8-E36FC584A3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194.31</c:v>
                </c:pt>
                <c:pt idx="1">
                  <c:v>190.99</c:v>
                </c:pt>
                <c:pt idx="2">
                  <c:v>187.55</c:v>
                </c:pt>
                <c:pt idx="3">
                  <c:v>186.3</c:v>
                </c:pt>
                <c:pt idx="4">
                  <c:v>188.38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00-44A2-B7E8-E36FC584A3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【107.02】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【71.39】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【669.11】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【95.72】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【59.99】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【134.98】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【99.73】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【38.17】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【6.54】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zoomScale="80" zoomScaleNormal="80" workbookViewId="0">
      <selection activeCell="CD43" sqref="CD43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</row>
    <row r="3" spans="1:78" ht="9.75" customHeight="1" x14ac:dyDescent="0.15">
      <c r="A3" s="2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</row>
    <row r="4" spans="1:78" ht="9.75" customHeight="1" x14ac:dyDescent="0.15">
      <c r="A4" s="2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30" t="str">
        <f>データ!H6</f>
        <v>愛媛県　内子町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1" t="s">
        <v>1</v>
      </c>
      <c r="C7" s="31"/>
      <c r="D7" s="31"/>
      <c r="E7" s="31"/>
      <c r="F7" s="31"/>
      <c r="G7" s="31"/>
      <c r="H7" s="31"/>
      <c r="I7" s="31" t="s">
        <v>2</v>
      </c>
      <c r="J7" s="31"/>
      <c r="K7" s="31"/>
      <c r="L7" s="31"/>
      <c r="M7" s="31"/>
      <c r="N7" s="31"/>
      <c r="O7" s="31"/>
      <c r="P7" s="31" t="s">
        <v>3</v>
      </c>
      <c r="Q7" s="31"/>
      <c r="R7" s="31"/>
      <c r="S7" s="31"/>
      <c r="T7" s="31"/>
      <c r="U7" s="31"/>
      <c r="V7" s="31"/>
      <c r="W7" s="31" t="s">
        <v>4</v>
      </c>
      <c r="X7" s="31"/>
      <c r="Y7" s="31"/>
      <c r="Z7" s="31"/>
      <c r="AA7" s="31"/>
      <c r="AB7" s="31"/>
      <c r="AC7" s="31"/>
      <c r="AD7" s="31" t="s">
        <v>5</v>
      </c>
      <c r="AE7" s="31"/>
      <c r="AF7" s="31"/>
      <c r="AG7" s="31"/>
      <c r="AH7" s="31"/>
      <c r="AI7" s="31"/>
      <c r="AJ7" s="31"/>
      <c r="AK7" s="3"/>
      <c r="AL7" s="31" t="s">
        <v>6</v>
      </c>
      <c r="AM7" s="31"/>
      <c r="AN7" s="31"/>
      <c r="AO7" s="31"/>
      <c r="AP7" s="31"/>
      <c r="AQ7" s="31"/>
      <c r="AR7" s="31"/>
      <c r="AS7" s="31"/>
      <c r="AT7" s="31" t="s">
        <v>7</v>
      </c>
      <c r="AU7" s="31"/>
      <c r="AV7" s="31"/>
      <c r="AW7" s="31"/>
      <c r="AX7" s="31"/>
      <c r="AY7" s="31"/>
      <c r="AZ7" s="31"/>
      <c r="BA7" s="31"/>
      <c r="BB7" s="31" t="s">
        <v>8</v>
      </c>
      <c r="BC7" s="31"/>
      <c r="BD7" s="31"/>
      <c r="BE7" s="31"/>
      <c r="BF7" s="31"/>
      <c r="BG7" s="31"/>
      <c r="BH7" s="31"/>
      <c r="BI7" s="31"/>
      <c r="BJ7" s="3"/>
      <c r="BK7" s="3"/>
      <c r="BL7" s="32" t="s">
        <v>9</v>
      </c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4"/>
    </row>
    <row r="8" spans="1:78" ht="18.75" customHeight="1" x14ac:dyDescent="0.15">
      <c r="A8" s="2"/>
      <c r="B8" s="40" t="str">
        <f>データ!I6</f>
        <v>法適用</v>
      </c>
      <c r="C8" s="40"/>
      <c r="D8" s="40"/>
      <c r="E8" s="40"/>
      <c r="F8" s="40"/>
      <c r="G8" s="40"/>
      <c r="H8" s="40"/>
      <c r="I8" s="40" t="str">
        <f>データ!J6</f>
        <v>下水道事業</v>
      </c>
      <c r="J8" s="40"/>
      <c r="K8" s="40"/>
      <c r="L8" s="40"/>
      <c r="M8" s="40"/>
      <c r="N8" s="40"/>
      <c r="O8" s="40"/>
      <c r="P8" s="40" t="str">
        <f>データ!K6</f>
        <v>公共下水道</v>
      </c>
      <c r="Q8" s="40"/>
      <c r="R8" s="40"/>
      <c r="S8" s="40"/>
      <c r="T8" s="40"/>
      <c r="U8" s="40"/>
      <c r="V8" s="40"/>
      <c r="W8" s="40" t="str">
        <f>データ!L6</f>
        <v>Cc2</v>
      </c>
      <c r="X8" s="40"/>
      <c r="Y8" s="40"/>
      <c r="Z8" s="40"/>
      <c r="AA8" s="40"/>
      <c r="AB8" s="40"/>
      <c r="AC8" s="40"/>
      <c r="AD8" s="41" t="str">
        <f>データ!$M$6</f>
        <v>非設置</v>
      </c>
      <c r="AE8" s="41"/>
      <c r="AF8" s="41"/>
      <c r="AG8" s="41"/>
      <c r="AH8" s="41"/>
      <c r="AI8" s="41"/>
      <c r="AJ8" s="41"/>
      <c r="AK8" s="3"/>
      <c r="AL8" s="42">
        <f>データ!S6</f>
        <v>15758</v>
      </c>
      <c r="AM8" s="42"/>
      <c r="AN8" s="42"/>
      <c r="AO8" s="42"/>
      <c r="AP8" s="42"/>
      <c r="AQ8" s="42"/>
      <c r="AR8" s="42"/>
      <c r="AS8" s="42"/>
      <c r="AT8" s="35">
        <f>データ!T6</f>
        <v>299.43</v>
      </c>
      <c r="AU8" s="35"/>
      <c r="AV8" s="35"/>
      <c r="AW8" s="35"/>
      <c r="AX8" s="35"/>
      <c r="AY8" s="35"/>
      <c r="AZ8" s="35"/>
      <c r="BA8" s="35"/>
      <c r="BB8" s="35">
        <f>データ!U6</f>
        <v>52.63</v>
      </c>
      <c r="BC8" s="35"/>
      <c r="BD8" s="35"/>
      <c r="BE8" s="35"/>
      <c r="BF8" s="35"/>
      <c r="BG8" s="35"/>
      <c r="BH8" s="35"/>
      <c r="BI8" s="35"/>
      <c r="BJ8" s="3"/>
      <c r="BK8" s="3"/>
      <c r="BL8" s="36" t="s">
        <v>10</v>
      </c>
      <c r="BM8" s="37"/>
      <c r="BN8" s="38" t="s">
        <v>11</v>
      </c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9"/>
    </row>
    <row r="9" spans="1:78" ht="18.75" customHeight="1" x14ac:dyDescent="0.15">
      <c r="A9" s="2"/>
      <c r="B9" s="31" t="s">
        <v>12</v>
      </c>
      <c r="C9" s="31"/>
      <c r="D9" s="31"/>
      <c r="E9" s="31"/>
      <c r="F9" s="31"/>
      <c r="G9" s="31"/>
      <c r="H9" s="31"/>
      <c r="I9" s="31" t="s">
        <v>13</v>
      </c>
      <c r="J9" s="31"/>
      <c r="K9" s="31"/>
      <c r="L9" s="31"/>
      <c r="M9" s="31"/>
      <c r="N9" s="31"/>
      <c r="O9" s="31"/>
      <c r="P9" s="31" t="s">
        <v>14</v>
      </c>
      <c r="Q9" s="31"/>
      <c r="R9" s="31"/>
      <c r="S9" s="31"/>
      <c r="T9" s="31"/>
      <c r="U9" s="31"/>
      <c r="V9" s="31"/>
      <c r="W9" s="31" t="s">
        <v>15</v>
      </c>
      <c r="X9" s="31"/>
      <c r="Y9" s="31"/>
      <c r="Z9" s="31"/>
      <c r="AA9" s="31"/>
      <c r="AB9" s="31"/>
      <c r="AC9" s="31"/>
      <c r="AD9" s="31" t="s">
        <v>16</v>
      </c>
      <c r="AE9" s="31"/>
      <c r="AF9" s="31"/>
      <c r="AG9" s="31"/>
      <c r="AH9" s="31"/>
      <c r="AI9" s="31"/>
      <c r="AJ9" s="31"/>
      <c r="AK9" s="3"/>
      <c r="AL9" s="31" t="s">
        <v>17</v>
      </c>
      <c r="AM9" s="31"/>
      <c r="AN9" s="31"/>
      <c r="AO9" s="31"/>
      <c r="AP9" s="31"/>
      <c r="AQ9" s="31"/>
      <c r="AR9" s="31"/>
      <c r="AS9" s="31"/>
      <c r="AT9" s="31" t="s">
        <v>18</v>
      </c>
      <c r="AU9" s="31"/>
      <c r="AV9" s="31"/>
      <c r="AW9" s="31"/>
      <c r="AX9" s="31"/>
      <c r="AY9" s="31"/>
      <c r="AZ9" s="31"/>
      <c r="BA9" s="31"/>
      <c r="BB9" s="31" t="s">
        <v>19</v>
      </c>
      <c r="BC9" s="31"/>
      <c r="BD9" s="31"/>
      <c r="BE9" s="31"/>
      <c r="BF9" s="31"/>
      <c r="BG9" s="31"/>
      <c r="BH9" s="31"/>
      <c r="BI9" s="31"/>
      <c r="BJ9" s="3"/>
      <c r="BK9" s="3"/>
      <c r="BL9" s="43" t="s">
        <v>20</v>
      </c>
      <c r="BM9" s="44"/>
      <c r="BN9" s="51" t="s">
        <v>21</v>
      </c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2"/>
    </row>
    <row r="10" spans="1:78" ht="18.75" customHeight="1" x14ac:dyDescent="0.15">
      <c r="A10" s="2"/>
      <c r="B10" s="35" t="str">
        <f>データ!N6</f>
        <v>-</v>
      </c>
      <c r="C10" s="35"/>
      <c r="D10" s="35"/>
      <c r="E10" s="35"/>
      <c r="F10" s="35"/>
      <c r="G10" s="35"/>
      <c r="H10" s="35"/>
      <c r="I10" s="35">
        <f>データ!O6</f>
        <v>75.63</v>
      </c>
      <c r="J10" s="35"/>
      <c r="K10" s="35"/>
      <c r="L10" s="35"/>
      <c r="M10" s="35"/>
      <c r="N10" s="35"/>
      <c r="O10" s="35"/>
      <c r="P10" s="35">
        <f>データ!P6</f>
        <v>31.39</v>
      </c>
      <c r="Q10" s="35"/>
      <c r="R10" s="35"/>
      <c r="S10" s="35"/>
      <c r="T10" s="35"/>
      <c r="U10" s="35"/>
      <c r="V10" s="35"/>
      <c r="W10" s="35">
        <f>データ!Q6</f>
        <v>101.13</v>
      </c>
      <c r="X10" s="35"/>
      <c r="Y10" s="35"/>
      <c r="Z10" s="35"/>
      <c r="AA10" s="35"/>
      <c r="AB10" s="35"/>
      <c r="AC10" s="35"/>
      <c r="AD10" s="42">
        <f>データ!R6</f>
        <v>2760</v>
      </c>
      <c r="AE10" s="42"/>
      <c r="AF10" s="42"/>
      <c r="AG10" s="42"/>
      <c r="AH10" s="42"/>
      <c r="AI10" s="42"/>
      <c r="AJ10" s="42"/>
      <c r="AK10" s="2"/>
      <c r="AL10" s="42">
        <f>データ!V6</f>
        <v>4903</v>
      </c>
      <c r="AM10" s="42"/>
      <c r="AN10" s="42"/>
      <c r="AO10" s="42"/>
      <c r="AP10" s="42"/>
      <c r="AQ10" s="42"/>
      <c r="AR10" s="42"/>
      <c r="AS10" s="42"/>
      <c r="AT10" s="35">
        <f>データ!W6</f>
        <v>1.65</v>
      </c>
      <c r="AU10" s="35"/>
      <c r="AV10" s="35"/>
      <c r="AW10" s="35"/>
      <c r="AX10" s="35"/>
      <c r="AY10" s="35"/>
      <c r="AZ10" s="35"/>
      <c r="BA10" s="35"/>
      <c r="BB10" s="35">
        <f>データ!X6</f>
        <v>2971.52</v>
      </c>
      <c r="BC10" s="35"/>
      <c r="BD10" s="35"/>
      <c r="BE10" s="35"/>
      <c r="BF10" s="35"/>
      <c r="BG10" s="35"/>
      <c r="BH10" s="35"/>
      <c r="BI10" s="35"/>
      <c r="BJ10" s="2"/>
      <c r="BK10" s="2"/>
      <c r="BL10" s="53" t="s">
        <v>22</v>
      </c>
      <c r="BM10" s="54"/>
      <c r="BN10" s="55" t="s">
        <v>23</v>
      </c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7" t="s">
        <v>24</v>
      </c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</row>
    <row r="14" spans="1:78" ht="13.5" customHeight="1" x14ac:dyDescent="0.15">
      <c r="A14" s="2"/>
      <c r="B14" s="59" t="s">
        <v>25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1"/>
      <c r="BK14" s="2"/>
      <c r="BL14" s="45" t="s">
        <v>26</v>
      </c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7"/>
    </row>
    <row r="15" spans="1:78" ht="13.5" customHeight="1" x14ac:dyDescent="0.15">
      <c r="A15" s="2"/>
      <c r="B15" s="62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4"/>
      <c r="BK15" s="2"/>
      <c r="BL15" s="48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0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5" t="s">
        <v>114</v>
      </c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7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5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7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5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7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5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7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5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6"/>
      <c r="BY20" s="66"/>
      <c r="BZ20" s="67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5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7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5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7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5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7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5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7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5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  <c r="BZ25" s="67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5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7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5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7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5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7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5"/>
      <c r="BM29" s="66"/>
      <c r="BN29" s="66"/>
      <c r="BO29" s="66"/>
      <c r="BP29" s="66"/>
      <c r="BQ29" s="66"/>
      <c r="BR29" s="66"/>
      <c r="BS29" s="66"/>
      <c r="BT29" s="66"/>
      <c r="BU29" s="66"/>
      <c r="BV29" s="66"/>
      <c r="BW29" s="66"/>
      <c r="BX29" s="66"/>
      <c r="BY29" s="66"/>
      <c r="BZ29" s="67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5"/>
      <c r="BM30" s="66"/>
      <c r="BN30" s="66"/>
      <c r="BO30" s="66"/>
      <c r="BP30" s="66"/>
      <c r="BQ30" s="66"/>
      <c r="BR30" s="66"/>
      <c r="BS30" s="66"/>
      <c r="BT30" s="66"/>
      <c r="BU30" s="66"/>
      <c r="BV30" s="66"/>
      <c r="BW30" s="66"/>
      <c r="BX30" s="66"/>
      <c r="BY30" s="66"/>
      <c r="BZ30" s="67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5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7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5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7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5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66"/>
      <c r="BZ33" s="67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5"/>
      <c r="BM34" s="66"/>
      <c r="BN34" s="66"/>
      <c r="BO34" s="66"/>
      <c r="BP34" s="66"/>
      <c r="BQ34" s="66"/>
      <c r="BR34" s="66"/>
      <c r="BS34" s="66"/>
      <c r="BT34" s="66"/>
      <c r="BU34" s="66"/>
      <c r="BV34" s="66"/>
      <c r="BW34" s="66"/>
      <c r="BX34" s="66"/>
      <c r="BY34" s="66"/>
      <c r="BZ34" s="67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5"/>
      <c r="BM35" s="66"/>
      <c r="BN35" s="66"/>
      <c r="BO35" s="66"/>
      <c r="BP35" s="66"/>
      <c r="BQ35" s="66"/>
      <c r="BR35" s="66"/>
      <c r="BS35" s="66"/>
      <c r="BT35" s="66"/>
      <c r="BU35" s="66"/>
      <c r="BV35" s="66"/>
      <c r="BW35" s="66"/>
      <c r="BX35" s="66"/>
      <c r="BY35" s="66"/>
      <c r="BZ35" s="67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5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7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5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7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5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7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5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7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5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7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5"/>
      <c r="BM41" s="66"/>
      <c r="BN41" s="66"/>
      <c r="BO41" s="66"/>
      <c r="BP41" s="66"/>
      <c r="BQ41" s="66"/>
      <c r="BR41" s="66"/>
      <c r="BS41" s="66"/>
      <c r="BT41" s="66"/>
      <c r="BU41" s="66"/>
      <c r="BV41" s="66"/>
      <c r="BW41" s="66"/>
      <c r="BX41" s="66"/>
      <c r="BY41" s="66"/>
      <c r="BZ41" s="67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5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7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5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7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8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69"/>
      <c r="BX44" s="69"/>
      <c r="BY44" s="69"/>
      <c r="BZ44" s="70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5" t="s">
        <v>27</v>
      </c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7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8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50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5" t="s">
        <v>115</v>
      </c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7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5"/>
      <c r="BM48" s="66"/>
      <c r="BN48" s="66"/>
      <c r="BO48" s="66"/>
      <c r="BP48" s="66"/>
      <c r="BQ48" s="66"/>
      <c r="BR48" s="66"/>
      <c r="BS48" s="66"/>
      <c r="BT48" s="66"/>
      <c r="BU48" s="66"/>
      <c r="BV48" s="66"/>
      <c r="BW48" s="66"/>
      <c r="BX48" s="66"/>
      <c r="BY48" s="66"/>
      <c r="BZ48" s="67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5"/>
      <c r="BM49" s="66"/>
      <c r="BN49" s="66"/>
      <c r="BO49" s="66"/>
      <c r="BP49" s="66"/>
      <c r="BQ49" s="66"/>
      <c r="BR49" s="66"/>
      <c r="BS49" s="66"/>
      <c r="BT49" s="66"/>
      <c r="BU49" s="66"/>
      <c r="BV49" s="66"/>
      <c r="BW49" s="66"/>
      <c r="BX49" s="66"/>
      <c r="BY49" s="66"/>
      <c r="BZ49" s="67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5"/>
      <c r="BM50" s="66"/>
      <c r="BN50" s="66"/>
      <c r="BO50" s="66"/>
      <c r="BP50" s="66"/>
      <c r="BQ50" s="66"/>
      <c r="BR50" s="66"/>
      <c r="BS50" s="66"/>
      <c r="BT50" s="66"/>
      <c r="BU50" s="66"/>
      <c r="BV50" s="66"/>
      <c r="BW50" s="66"/>
      <c r="BX50" s="66"/>
      <c r="BY50" s="66"/>
      <c r="BZ50" s="67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5"/>
      <c r="BM51" s="66"/>
      <c r="BN51" s="66"/>
      <c r="BO51" s="66"/>
      <c r="BP51" s="66"/>
      <c r="BQ51" s="66"/>
      <c r="BR51" s="66"/>
      <c r="BS51" s="66"/>
      <c r="BT51" s="66"/>
      <c r="BU51" s="66"/>
      <c r="BV51" s="66"/>
      <c r="BW51" s="66"/>
      <c r="BX51" s="66"/>
      <c r="BY51" s="66"/>
      <c r="BZ51" s="67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5"/>
      <c r="BM52" s="66"/>
      <c r="BN52" s="66"/>
      <c r="BO52" s="66"/>
      <c r="BP52" s="66"/>
      <c r="BQ52" s="66"/>
      <c r="BR52" s="66"/>
      <c r="BS52" s="66"/>
      <c r="BT52" s="66"/>
      <c r="BU52" s="66"/>
      <c r="BV52" s="66"/>
      <c r="BW52" s="66"/>
      <c r="BX52" s="66"/>
      <c r="BY52" s="66"/>
      <c r="BZ52" s="67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5"/>
      <c r="BM53" s="66"/>
      <c r="BN53" s="66"/>
      <c r="BO53" s="66"/>
      <c r="BP53" s="66"/>
      <c r="BQ53" s="66"/>
      <c r="BR53" s="66"/>
      <c r="BS53" s="66"/>
      <c r="BT53" s="66"/>
      <c r="BU53" s="66"/>
      <c r="BV53" s="66"/>
      <c r="BW53" s="66"/>
      <c r="BX53" s="66"/>
      <c r="BY53" s="66"/>
      <c r="BZ53" s="67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5"/>
      <c r="BM54" s="66"/>
      <c r="BN54" s="66"/>
      <c r="BO54" s="66"/>
      <c r="BP54" s="66"/>
      <c r="BQ54" s="66"/>
      <c r="BR54" s="66"/>
      <c r="BS54" s="66"/>
      <c r="BT54" s="66"/>
      <c r="BU54" s="66"/>
      <c r="BV54" s="66"/>
      <c r="BW54" s="66"/>
      <c r="BX54" s="66"/>
      <c r="BY54" s="66"/>
      <c r="BZ54" s="67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5"/>
      <c r="BM55" s="66"/>
      <c r="BN55" s="66"/>
      <c r="BO55" s="66"/>
      <c r="BP55" s="66"/>
      <c r="BQ55" s="66"/>
      <c r="BR55" s="66"/>
      <c r="BS55" s="66"/>
      <c r="BT55" s="66"/>
      <c r="BU55" s="66"/>
      <c r="BV55" s="66"/>
      <c r="BW55" s="66"/>
      <c r="BX55" s="66"/>
      <c r="BY55" s="66"/>
      <c r="BZ55" s="67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5"/>
      <c r="BM56" s="66"/>
      <c r="BN56" s="66"/>
      <c r="BO56" s="66"/>
      <c r="BP56" s="66"/>
      <c r="BQ56" s="66"/>
      <c r="BR56" s="66"/>
      <c r="BS56" s="66"/>
      <c r="BT56" s="66"/>
      <c r="BU56" s="66"/>
      <c r="BV56" s="66"/>
      <c r="BW56" s="66"/>
      <c r="BX56" s="66"/>
      <c r="BY56" s="66"/>
      <c r="BZ56" s="67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5"/>
      <c r="BM57" s="66"/>
      <c r="BN57" s="66"/>
      <c r="BO57" s="66"/>
      <c r="BP57" s="66"/>
      <c r="BQ57" s="66"/>
      <c r="BR57" s="66"/>
      <c r="BS57" s="66"/>
      <c r="BT57" s="66"/>
      <c r="BU57" s="66"/>
      <c r="BV57" s="66"/>
      <c r="BW57" s="66"/>
      <c r="BX57" s="66"/>
      <c r="BY57" s="66"/>
      <c r="BZ57" s="67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5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7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5"/>
      <c r="BM59" s="66"/>
      <c r="BN59" s="66"/>
      <c r="BO59" s="66"/>
      <c r="BP59" s="66"/>
      <c r="BQ59" s="66"/>
      <c r="BR59" s="66"/>
      <c r="BS59" s="66"/>
      <c r="BT59" s="66"/>
      <c r="BU59" s="66"/>
      <c r="BV59" s="66"/>
      <c r="BW59" s="66"/>
      <c r="BX59" s="66"/>
      <c r="BY59" s="66"/>
      <c r="BZ59" s="67"/>
    </row>
    <row r="60" spans="1:78" ht="13.5" customHeight="1" x14ac:dyDescent="0.15">
      <c r="A60" s="2"/>
      <c r="B60" s="62" t="s">
        <v>28</v>
      </c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4"/>
      <c r="BK60" s="2"/>
      <c r="BL60" s="65"/>
      <c r="BM60" s="66"/>
      <c r="BN60" s="66"/>
      <c r="BO60" s="66"/>
      <c r="BP60" s="66"/>
      <c r="BQ60" s="66"/>
      <c r="BR60" s="66"/>
      <c r="BS60" s="66"/>
      <c r="BT60" s="66"/>
      <c r="BU60" s="66"/>
      <c r="BV60" s="66"/>
      <c r="BW60" s="66"/>
      <c r="BX60" s="66"/>
      <c r="BY60" s="66"/>
      <c r="BZ60" s="67"/>
    </row>
    <row r="61" spans="1:78" ht="13.5" customHeight="1" x14ac:dyDescent="0.15">
      <c r="A61" s="2"/>
      <c r="B61" s="62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4"/>
      <c r="BK61" s="2"/>
      <c r="BL61" s="65"/>
      <c r="BM61" s="66"/>
      <c r="BN61" s="66"/>
      <c r="BO61" s="66"/>
      <c r="BP61" s="66"/>
      <c r="BQ61" s="66"/>
      <c r="BR61" s="66"/>
      <c r="BS61" s="66"/>
      <c r="BT61" s="66"/>
      <c r="BU61" s="66"/>
      <c r="BV61" s="66"/>
      <c r="BW61" s="66"/>
      <c r="BX61" s="66"/>
      <c r="BY61" s="66"/>
      <c r="BZ61" s="67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5"/>
      <c r="BM62" s="66"/>
      <c r="BN62" s="66"/>
      <c r="BO62" s="66"/>
      <c r="BP62" s="66"/>
      <c r="BQ62" s="66"/>
      <c r="BR62" s="66"/>
      <c r="BS62" s="66"/>
      <c r="BT62" s="66"/>
      <c r="BU62" s="66"/>
      <c r="BV62" s="66"/>
      <c r="BW62" s="66"/>
      <c r="BX62" s="66"/>
      <c r="BY62" s="66"/>
      <c r="BZ62" s="67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8"/>
      <c r="BM63" s="69"/>
      <c r="BN63" s="69"/>
      <c r="BO63" s="69"/>
      <c r="BP63" s="69"/>
      <c r="BQ63" s="69"/>
      <c r="BR63" s="69"/>
      <c r="BS63" s="69"/>
      <c r="BT63" s="69"/>
      <c r="BU63" s="69"/>
      <c r="BV63" s="69"/>
      <c r="BW63" s="69"/>
      <c r="BX63" s="69"/>
      <c r="BY63" s="69"/>
      <c r="BZ63" s="70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5" t="s">
        <v>29</v>
      </c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7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8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50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5" t="s">
        <v>116</v>
      </c>
      <c r="BM66" s="66"/>
      <c r="BN66" s="66"/>
      <c r="BO66" s="66"/>
      <c r="BP66" s="66"/>
      <c r="BQ66" s="66"/>
      <c r="BR66" s="66"/>
      <c r="BS66" s="66"/>
      <c r="BT66" s="66"/>
      <c r="BU66" s="66"/>
      <c r="BV66" s="66"/>
      <c r="BW66" s="66"/>
      <c r="BX66" s="66"/>
      <c r="BY66" s="66"/>
      <c r="BZ66" s="67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5"/>
      <c r="BM67" s="66"/>
      <c r="BN67" s="66"/>
      <c r="BO67" s="66"/>
      <c r="BP67" s="66"/>
      <c r="BQ67" s="66"/>
      <c r="BR67" s="66"/>
      <c r="BS67" s="66"/>
      <c r="BT67" s="66"/>
      <c r="BU67" s="66"/>
      <c r="BV67" s="66"/>
      <c r="BW67" s="66"/>
      <c r="BX67" s="66"/>
      <c r="BY67" s="66"/>
      <c r="BZ67" s="67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5"/>
      <c r="BM68" s="66"/>
      <c r="BN68" s="66"/>
      <c r="BO68" s="66"/>
      <c r="BP68" s="66"/>
      <c r="BQ68" s="66"/>
      <c r="BR68" s="66"/>
      <c r="BS68" s="66"/>
      <c r="BT68" s="66"/>
      <c r="BU68" s="66"/>
      <c r="BV68" s="66"/>
      <c r="BW68" s="66"/>
      <c r="BX68" s="66"/>
      <c r="BY68" s="66"/>
      <c r="BZ68" s="67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5"/>
      <c r="BM69" s="66"/>
      <c r="BN69" s="66"/>
      <c r="BO69" s="66"/>
      <c r="BP69" s="66"/>
      <c r="BQ69" s="66"/>
      <c r="BR69" s="66"/>
      <c r="BS69" s="66"/>
      <c r="BT69" s="66"/>
      <c r="BU69" s="66"/>
      <c r="BV69" s="66"/>
      <c r="BW69" s="66"/>
      <c r="BX69" s="66"/>
      <c r="BY69" s="66"/>
      <c r="BZ69" s="67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5"/>
      <c r="BM70" s="66"/>
      <c r="BN70" s="66"/>
      <c r="BO70" s="66"/>
      <c r="BP70" s="66"/>
      <c r="BQ70" s="66"/>
      <c r="BR70" s="66"/>
      <c r="BS70" s="66"/>
      <c r="BT70" s="66"/>
      <c r="BU70" s="66"/>
      <c r="BV70" s="66"/>
      <c r="BW70" s="66"/>
      <c r="BX70" s="66"/>
      <c r="BY70" s="66"/>
      <c r="BZ70" s="67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5"/>
      <c r="BM71" s="66"/>
      <c r="BN71" s="66"/>
      <c r="BO71" s="66"/>
      <c r="BP71" s="66"/>
      <c r="BQ71" s="66"/>
      <c r="BR71" s="66"/>
      <c r="BS71" s="66"/>
      <c r="BT71" s="66"/>
      <c r="BU71" s="66"/>
      <c r="BV71" s="66"/>
      <c r="BW71" s="66"/>
      <c r="BX71" s="66"/>
      <c r="BY71" s="66"/>
      <c r="BZ71" s="67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5"/>
      <c r="BM72" s="66"/>
      <c r="BN72" s="66"/>
      <c r="BO72" s="66"/>
      <c r="BP72" s="66"/>
      <c r="BQ72" s="66"/>
      <c r="BR72" s="66"/>
      <c r="BS72" s="66"/>
      <c r="BT72" s="66"/>
      <c r="BU72" s="66"/>
      <c r="BV72" s="66"/>
      <c r="BW72" s="66"/>
      <c r="BX72" s="66"/>
      <c r="BY72" s="66"/>
      <c r="BZ72" s="67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5"/>
      <c r="BM73" s="66"/>
      <c r="BN73" s="66"/>
      <c r="BO73" s="66"/>
      <c r="BP73" s="66"/>
      <c r="BQ73" s="66"/>
      <c r="BR73" s="66"/>
      <c r="BS73" s="66"/>
      <c r="BT73" s="66"/>
      <c r="BU73" s="66"/>
      <c r="BV73" s="66"/>
      <c r="BW73" s="66"/>
      <c r="BX73" s="66"/>
      <c r="BY73" s="66"/>
      <c r="BZ73" s="67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5"/>
      <c r="BM74" s="66"/>
      <c r="BN74" s="66"/>
      <c r="BO74" s="66"/>
      <c r="BP74" s="66"/>
      <c r="BQ74" s="66"/>
      <c r="BR74" s="66"/>
      <c r="BS74" s="66"/>
      <c r="BT74" s="66"/>
      <c r="BU74" s="66"/>
      <c r="BV74" s="66"/>
      <c r="BW74" s="66"/>
      <c r="BX74" s="66"/>
      <c r="BY74" s="66"/>
      <c r="BZ74" s="67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5"/>
      <c r="BM75" s="66"/>
      <c r="BN75" s="66"/>
      <c r="BO75" s="66"/>
      <c r="BP75" s="66"/>
      <c r="BQ75" s="66"/>
      <c r="BR75" s="66"/>
      <c r="BS75" s="66"/>
      <c r="BT75" s="66"/>
      <c r="BU75" s="66"/>
      <c r="BV75" s="66"/>
      <c r="BW75" s="66"/>
      <c r="BX75" s="66"/>
      <c r="BY75" s="66"/>
      <c r="BZ75" s="67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5"/>
      <c r="BM76" s="66"/>
      <c r="BN76" s="66"/>
      <c r="BO76" s="66"/>
      <c r="BP76" s="66"/>
      <c r="BQ76" s="66"/>
      <c r="BR76" s="66"/>
      <c r="BS76" s="66"/>
      <c r="BT76" s="66"/>
      <c r="BU76" s="66"/>
      <c r="BV76" s="66"/>
      <c r="BW76" s="66"/>
      <c r="BX76" s="66"/>
      <c r="BY76" s="66"/>
      <c r="BZ76" s="67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5"/>
      <c r="BM77" s="66"/>
      <c r="BN77" s="66"/>
      <c r="BO77" s="66"/>
      <c r="BP77" s="66"/>
      <c r="BQ77" s="66"/>
      <c r="BR77" s="66"/>
      <c r="BS77" s="66"/>
      <c r="BT77" s="66"/>
      <c r="BU77" s="66"/>
      <c r="BV77" s="66"/>
      <c r="BW77" s="66"/>
      <c r="BX77" s="66"/>
      <c r="BY77" s="66"/>
      <c r="BZ77" s="67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5"/>
      <c r="BM78" s="66"/>
      <c r="BN78" s="66"/>
      <c r="BO78" s="66"/>
      <c r="BP78" s="66"/>
      <c r="BQ78" s="66"/>
      <c r="BR78" s="66"/>
      <c r="BS78" s="66"/>
      <c r="BT78" s="66"/>
      <c r="BU78" s="66"/>
      <c r="BV78" s="66"/>
      <c r="BW78" s="66"/>
      <c r="BX78" s="66"/>
      <c r="BY78" s="66"/>
      <c r="BZ78" s="67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5"/>
      <c r="BM79" s="66"/>
      <c r="BN79" s="66"/>
      <c r="BO79" s="66"/>
      <c r="BP79" s="66"/>
      <c r="BQ79" s="66"/>
      <c r="BR79" s="66"/>
      <c r="BS79" s="66"/>
      <c r="BT79" s="66"/>
      <c r="BU79" s="66"/>
      <c r="BV79" s="66"/>
      <c r="BW79" s="66"/>
      <c r="BX79" s="66"/>
      <c r="BY79" s="66"/>
      <c r="BZ79" s="67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5"/>
      <c r="BM80" s="66"/>
      <c r="BN80" s="66"/>
      <c r="BO80" s="66"/>
      <c r="BP80" s="66"/>
      <c r="BQ80" s="66"/>
      <c r="BR80" s="66"/>
      <c r="BS80" s="66"/>
      <c r="BT80" s="66"/>
      <c r="BU80" s="66"/>
      <c r="BV80" s="66"/>
      <c r="BW80" s="66"/>
      <c r="BX80" s="66"/>
      <c r="BY80" s="66"/>
      <c r="BZ80" s="67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5"/>
      <c r="BM81" s="66"/>
      <c r="BN81" s="66"/>
      <c r="BO81" s="66"/>
      <c r="BP81" s="66"/>
      <c r="BQ81" s="66"/>
      <c r="BR81" s="66"/>
      <c r="BS81" s="66"/>
      <c r="BT81" s="66"/>
      <c r="BU81" s="66"/>
      <c r="BV81" s="66"/>
      <c r="BW81" s="66"/>
      <c r="BX81" s="66"/>
      <c r="BY81" s="66"/>
      <c r="BZ81" s="67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8"/>
      <c r="BM82" s="69"/>
      <c r="BN82" s="69"/>
      <c r="BO82" s="69"/>
      <c r="BP82" s="69"/>
      <c r="BQ82" s="69"/>
      <c r="BR82" s="69"/>
      <c r="BS82" s="69"/>
      <c r="BT82" s="69"/>
      <c r="BU82" s="69"/>
      <c r="BV82" s="69"/>
      <c r="BW82" s="69"/>
      <c r="BX82" s="69"/>
      <c r="BY82" s="69"/>
      <c r="BZ82" s="70"/>
    </row>
    <row r="83" spans="1:78" x14ac:dyDescent="0.15">
      <c r="C83" s="71" t="s">
        <v>30</v>
      </c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71"/>
      <c r="BD83" s="71"/>
      <c r="BE83" s="71"/>
      <c r="BF83" s="71"/>
      <c r="BG83" s="71"/>
      <c r="BH83" s="71"/>
      <c r="BI83" s="71"/>
      <c r="BJ83" s="71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【107.02】</v>
      </c>
      <c r="F85" s="12" t="str">
        <f>データ!AT6</f>
        <v>【3.09】</v>
      </c>
      <c r="G85" s="12" t="str">
        <f>データ!BE6</f>
        <v>【71.39】</v>
      </c>
      <c r="H85" s="12" t="str">
        <f>データ!BP6</f>
        <v>【669.11】</v>
      </c>
      <c r="I85" s="12" t="str">
        <f>データ!CA6</f>
        <v>【99.73】</v>
      </c>
      <c r="J85" s="12" t="str">
        <f>データ!CL6</f>
        <v>【134.98】</v>
      </c>
      <c r="K85" s="12" t="str">
        <f>データ!CW6</f>
        <v>【59.99】</v>
      </c>
      <c r="L85" s="12" t="str">
        <f>データ!DH6</f>
        <v>【95.72】</v>
      </c>
      <c r="M85" s="12" t="str">
        <f>データ!DS6</f>
        <v>【38.17】</v>
      </c>
      <c r="N85" s="12" t="str">
        <f>データ!ED6</f>
        <v>【6.54】</v>
      </c>
      <c r="O85" s="12" t="str">
        <f>データ!EO6</f>
        <v>【0.24】</v>
      </c>
    </row>
  </sheetData>
  <sheetProtection algorithmName="SHA-512" hashValue="W0Zw4tkdQWgueVt9gRDcZkQbJ1wiXEYssZX9jtDmRsNpk7kxUZXiJBvKCmwVBRCAQZf9r23Qnyg7FiJs6qhcUQ==" saltValue="beuzMtI3SGxVgDeHJBhHfg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AL10:AS10"/>
    <mergeCell ref="AT10:BA10"/>
    <mergeCell ref="BB10:BI10"/>
    <mergeCell ref="BL10:BM10"/>
    <mergeCell ref="BN10:BY10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P9:V9"/>
    <mergeCell ref="W9:AC9"/>
    <mergeCell ref="AD9:AJ9"/>
    <mergeCell ref="AL8:AS8"/>
    <mergeCell ref="AL9:AS9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3" t="s">
        <v>52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9" t="s">
        <v>53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54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8" x14ac:dyDescent="0.15">
      <c r="A4" s="14" t="s">
        <v>55</v>
      </c>
      <c r="B4" s="16"/>
      <c r="C4" s="16"/>
      <c r="D4" s="16"/>
      <c r="E4" s="16"/>
      <c r="F4" s="16"/>
      <c r="G4" s="16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56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57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58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59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60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61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62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63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64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65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66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8" x14ac:dyDescent="0.15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15">
      <c r="A6" s="14" t="s">
        <v>95</v>
      </c>
      <c r="B6" s="19">
        <f>B7</f>
        <v>2021</v>
      </c>
      <c r="C6" s="19">
        <f t="shared" ref="C6:X6" si="3">C7</f>
        <v>384224</v>
      </c>
      <c r="D6" s="19">
        <f t="shared" si="3"/>
        <v>46</v>
      </c>
      <c r="E6" s="19">
        <f t="shared" si="3"/>
        <v>17</v>
      </c>
      <c r="F6" s="19">
        <f t="shared" si="3"/>
        <v>1</v>
      </c>
      <c r="G6" s="19">
        <f t="shared" si="3"/>
        <v>0</v>
      </c>
      <c r="H6" s="19" t="str">
        <f t="shared" si="3"/>
        <v>愛媛県　内子町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公共下水道</v>
      </c>
      <c r="L6" s="19" t="str">
        <f t="shared" si="3"/>
        <v>Cc2</v>
      </c>
      <c r="M6" s="19" t="str">
        <f t="shared" si="3"/>
        <v>非設置</v>
      </c>
      <c r="N6" s="20" t="str">
        <f t="shared" si="3"/>
        <v>-</v>
      </c>
      <c r="O6" s="20">
        <f t="shared" si="3"/>
        <v>75.63</v>
      </c>
      <c r="P6" s="20">
        <f t="shared" si="3"/>
        <v>31.39</v>
      </c>
      <c r="Q6" s="20">
        <f t="shared" si="3"/>
        <v>101.13</v>
      </c>
      <c r="R6" s="20">
        <f t="shared" si="3"/>
        <v>2760</v>
      </c>
      <c r="S6" s="20">
        <f t="shared" si="3"/>
        <v>15758</v>
      </c>
      <c r="T6" s="20">
        <f t="shared" si="3"/>
        <v>299.43</v>
      </c>
      <c r="U6" s="20">
        <f t="shared" si="3"/>
        <v>52.63</v>
      </c>
      <c r="V6" s="20">
        <f t="shared" si="3"/>
        <v>4903</v>
      </c>
      <c r="W6" s="20">
        <f t="shared" si="3"/>
        <v>1.65</v>
      </c>
      <c r="X6" s="20">
        <f t="shared" si="3"/>
        <v>2971.52</v>
      </c>
      <c r="Y6" s="21">
        <f>IF(Y7="",NA(),Y7)</f>
        <v>100.41</v>
      </c>
      <c r="Z6" s="21">
        <f t="shared" ref="Z6:AH6" si="4">IF(Z7="",NA(),Z7)</f>
        <v>100.33</v>
      </c>
      <c r="AA6" s="21">
        <f t="shared" si="4"/>
        <v>101.77</v>
      </c>
      <c r="AB6" s="21">
        <f t="shared" si="4"/>
        <v>98.75</v>
      </c>
      <c r="AC6" s="21">
        <f t="shared" si="4"/>
        <v>100.22</v>
      </c>
      <c r="AD6" s="21">
        <f t="shared" si="4"/>
        <v>108.11</v>
      </c>
      <c r="AE6" s="21">
        <f t="shared" si="4"/>
        <v>104.14</v>
      </c>
      <c r="AF6" s="21">
        <f t="shared" si="4"/>
        <v>106.57</v>
      </c>
      <c r="AG6" s="21">
        <f t="shared" si="4"/>
        <v>107.21</v>
      </c>
      <c r="AH6" s="21">
        <f t="shared" si="4"/>
        <v>107.08</v>
      </c>
      <c r="AI6" s="20" t="str">
        <f>IF(AI7="","",IF(AI7="-","【-】","【"&amp;SUBSTITUTE(TEXT(AI7,"#,##0.00"),"-","△")&amp;"】"))</f>
        <v>【107.02】</v>
      </c>
      <c r="AJ6" s="20">
        <f>IF(AJ7="",NA(),AJ7)</f>
        <v>0</v>
      </c>
      <c r="AK6" s="20">
        <f t="shared" ref="AK6:AS6" si="5">IF(AK7="",NA(),AK7)</f>
        <v>0</v>
      </c>
      <c r="AL6" s="20">
        <f t="shared" si="5"/>
        <v>0</v>
      </c>
      <c r="AM6" s="20">
        <f t="shared" si="5"/>
        <v>0</v>
      </c>
      <c r="AN6" s="20">
        <f t="shared" si="5"/>
        <v>0</v>
      </c>
      <c r="AO6" s="21">
        <f t="shared" si="5"/>
        <v>86.54</v>
      </c>
      <c r="AP6" s="21">
        <f t="shared" si="5"/>
        <v>73.180000000000007</v>
      </c>
      <c r="AQ6" s="21">
        <f t="shared" si="5"/>
        <v>53.44</v>
      </c>
      <c r="AR6" s="21">
        <f t="shared" si="5"/>
        <v>43.71</v>
      </c>
      <c r="AS6" s="21">
        <f t="shared" si="5"/>
        <v>45.94</v>
      </c>
      <c r="AT6" s="20" t="str">
        <f>IF(AT7="","",IF(AT7="-","【-】","【"&amp;SUBSTITUTE(TEXT(AT7,"#,##0.00"),"-","△")&amp;"】"))</f>
        <v>【3.09】</v>
      </c>
      <c r="AU6" s="21">
        <f>IF(AU7="",NA(),AU7)</f>
        <v>26.97</v>
      </c>
      <c r="AV6" s="21">
        <f t="shared" ref="AV6:BD6" si="6">IF(AV7="",NA(),AV7)</f>
        <v>36.29</v>
      </c>
      <c r="AW6" s="21">
        <f t="shared" si="6"/>
        <v>40.18</v>
      </c>
      <c r="AX6" s="21">
        <f t="shared" si="6"/>
        <v>40.590000000000003</v>
      </c>
      <c r="AY6" s="21">
        <f t="shared" si="6"/>
        <v>48.99</v>
      </c>
      <c r="AZ6" s="21">
        <f t="shared" si="6"/>
        <v>62.25</v>
      </c>
      <c r="BA6" s="21">
        <f t="shared" si="6"/>
        <v>52.32</v>
      </c>
      <c r="BB6" s="21">
        <f t="shared" si="6"/>
        <v>47.03</v>
      </c>
      <c r="BC6" s="21">
        <f t="shared" si="6"/>
        <v>40.67</v>
      </c>
      <c r="BD6" s="21">
        <f t="shared" si="6"/>
        <v>47.7</v>
      </c>
      <c r="BE6" s="20" t="str">
        <f>IF(BE7="","",IF(BE7="-","【-】","【"&amp;SUBSTITUTE(TEXT(BE7,"#,##0.00"),"-","△")&amp;"】"))</f>
        <v>【71.39】</v>
      </c>
      <c r="BF6" s="21">
        <f>IF(BF7="",NA(),BF7)</f>
        <v>2076.61</v>
      </c>
      <c r="BG6" s="21">
        <f t="shared" ref="BG6:BO6" si="7">IF(BG7="",NA(),BG7)</f>
        <v>1831.86</v>
      </c>
      <c r="BH6" s="21">
        <f t="shared" si="7"/>
        <v>1655.83</v>
      </c>
      <c r="BI6" s="21">
        <f t="shared" si="7"/>
        <v>1507.21</v>
      </c>
      <c r="BJ6" s="21">
        <f t="shared" si="7"/>
        <v>1354.91</v>
      </c>
      <c r="BK6" s="21">
        <f t="shared" si="7"/>
        <v>966.33</v>
      </c>
      <c r="BL6" s="21">
        <f t="shared" si="7"/>
        <v>958.81</v>
      </c>
      <c r="BM6" s="21">
        <f t="shared" si="7"/>
        <v>1001.3</v>
      </c>
      <c r="BN6" s="21">
        <f t="shared" si="7"/>
        <v>1050.51</v>
      </c>
      <c r="BO6" s="21">
        <f t="shared" si="7"/>
        <v>1102.01</v>
      </c>
      <c r="BP6" s="20" t="str">
        <f>IF(BP7="","",IF(BP7="-","【-】","【"&amp;SUBSTITUTE(TEXT(BP7,"#,##0.00"),"-","△")&amp;"】"))</f>
        <v>【669.11】</v>
      </c>
      <c r="BQ6" s="21">
        <f>IF(BQ7="",NA(),BQ7)</f>
        <v>77.510000000000005</v>
      </c>
      <c r="BR6" s="21">
        <f t="shared" ref="BR6:BZ6" si="8">IF(BR7="",NA(),BR7)</f>
        <v>73.83</v>
      </c>
      <c r="BS6" s="21">
        <f t="shared" si="8"/>
        <v>65.88</v>
      </c>
      <c r="BT6" s="21">
        <f t="shared" si="8"/>
        <v>57</v>
      </c>
      <c r="BU6" s="21">
        <f t="shared" si="8"/>
        <v>72.099999999999994</v>
      </c>
      <c r="BV6" s="21">
        <f t="shared" si="8"/>
        <v>81.739999999999995</v>
      </c>
      <c r="BW6" s="21">
        <f t="shared" si="8"/>
        <v>82.88</v>
      </c>
      <c r="BX6" s="21">
        <f t="shared" si="8"/>
        <v>81.88</v>
      </c>
      <c r="BY6" s="21">
        <f t="shared" si="8"/>
        <v>82.65</v>
      </c>
      <c r="BZ6" s="21">
        <f t="shared" si="8"/>
        <v>82.55</v>
      </c>
      <c r="CA6" s="20" t="str">
        <f>IF(CA7="","",IF(CA7="-","【-】","【"&amp;SUBSTITUTE(TEXT(CA7,"#,##0.00"),"-","△")&amp;"】"))</f>
        <v>【99.73】</v>
      </c>
      <c r="CB6" s="21">
        <f>IF(CB7="",NA(),CB7)</f>
        <v>168.98</v>
      </c>
      <c r="CC6" s="21">
        <f t="shared" ref="CC6:CK6" si="9">IF(CC7="",NA(),CC7)</f>
        <v>180.58</v>
      </c>
      <c r="CD6" s="21">
        <f t="shared" si="9"/>
        <v>202.04</v>
      </c>
      <c r="CE6" s="21">
        <f t="shared" si="9"/>
        <v>239.84</v>
      </c>
      <c r="CF6" s="21">
        <f t="shared" si="9"/>
        <v>186.58</v>
      </c>
      <c r="CG6" s="21">
        <f t="shared" si="9"/>
        <v>194.31</v>
      </c>
      <c r="CH6" s="21">
        <f t="shared" si="9"/>
        <v>190.99</v>
      </c>
      <c r="CI6" s="21">
        <f t="shared" si="9"/>
        <v>187.55</v>
      </c>
      <c r="CJ6" s="21">
        <f t="shared" si="9"/>
        <v>186.3</v>
      </c>
      <c r="CK6" s="21">
        <f t="shared" si="9"/>
        <v>188.38</v>
      </c>
      <c r="CL6" s="20" t="str">
        <f>IF(CL7="","",IF(CL7="-","【-】","【"&amp;SUBSTITUTE(TEXT(CL7,"#,##0.00"),"-","△")&amp;"】"))</f>
        <v>【134.98】</v>
      </c>
      <c r="CM6" s="21">
        <f>IF(CM7="",NA(),CM7)</f>
        <v>34.880000000000003</v>
      </c>
      <c r="CN6" s="21">
        <f t="shared" ref="CN6:CV6" si="10">IF(CN7="",NA(),CN7)</f>
        <v>34.67</v>
      </c>
      <c r="CO6" s="21">
        <f t="shared" si="10"/>
        <v>33.79</v>
      </c>
      <c r="CP6" s="21">
        <f t="shared" si="10"/>
        <v>34.21</v>
      </c>
      <c r="CQ6" s="21">
        <f t="shared" si="10"/>
        <v>34.520000000000003</v>
      </c>
      <c r="CR6" s="21">
        <f t="shared" si="10"/>
        <v>53.5</v>
      </c>
      <c r="CS6" s="21">
        <f t="shared" si="10"/>
        <v>52.58</v>
      </c>
      <c r="CT6" s="21">
        <f t="shared" si="10"/>
        <v>50.94</v>
      </c>
      <c r="CU6" s="21">
        <f t="shared" si="10"/>
        <v>50.53</v>
      </c>
      <c r="CV6" s="21">
        <f t="shared" si="10"/>
        <v>51.42</v>
      </c>
      <c r="CW6" s="20" t="str">
        <f>IF(CW7="","",IF(CW7="-","【-】","【"&amp;SUBSTITUTE(TEXT(CW7,"#,##0.00"),"-","△")&amp;"】"))</f>
        <v>【59.99】</v>
      </c>
      <c r="CX6" s="21">
        <f>IF(CX7="",NA(),CX7)</f>
        <v>84.96</v>
      </c>
      <c r="CY6" s="21">
        <f t="shared" ref="CY6:DG6" si="11">IF(CY7="",NA(),CY7)</f>
        <v>85.58</v>
      </c>
      <c r="CZ6" s="21">
        <f t="shared" si="11"/>
        <v>86.34</v>
      </c>
      <c r="DA6" s="21">
        <f t="shared" si="11"/>
        <v>86.58</v>
      </c>
      <c r="DB6" s="21">
        <f t="shared" si="11"/>
        <v>87.95</v>
      </c>
      <c r="DC6" s="21">
        <f t="shared" si="11"/>
        <v>83.51</v>
      </c>
      <c r="DD6" s="21">
        <f t="shared" si="11"/>
        <v>83.02</v>
      </c>
      <c r="DE6" s="21">
        <f t="shared" si="11"/>
        <v>82.55</v>
      </c>
      <c r="DF6" s="21">
        <f t="shared" si="11"/>
        <v>82.08</v>
      </c>
      <c r="DG6" s="21">
        <f t="shared" si="11"/>
        <v>81.34</v>
      </c>
      <c r="DH6" s="20" t="str">
        <f>IF(DH7="","",IF(DH7="-","【-】","【"&amp;SUBSTITUTE(TEXT(DH7,"#,##0.00"),"-","△")&amp;"】"))</f>
        <v>【95.72】</v>
      </c>
      <c r="DI6" s="21">
        <f>IF(DI7="",NA(),DI7)</f>
        <v>3.75</v>
      </c>
      <c r="DJ6" s="21">
        <f t="shared" ref="DJ6:DR6" si="12">IF(DJ7="",NA(),DJ7)</f>
        <v>7.51</v>
      </c>
      <c r="DK6" s="21">
        <f t="shared" si="12"/>
        <v>10.91</v>
      </c>
      <c r="DL6" s="21">
        <f t="shared" si="12"/>
        <v>14.18</v>
      </c>
      <c r="DM6" s="21">
        <f t="shared" si="12"/>
        <v>17.260000000000002</v>
      </c>
      <c r="DN6" s="21">
        <f t="shared" si="12"/>
        <v>21.16</v>
      </c>
      <c r="DO6" s="21">
        <f t="shared" si="12"/>
        <v>15.95</v>
      </c>
      <c r="DP6" s="21">
        <f t="shared" si="12"/>
        <v>15.85</v>
      </c>
      <c r="DQ6" s="21">
        <f t="shared" si="12"/>
        <v>12.7</v>
      </c>
      <c r="DR6" s="21">
        <f t="shared" si="12"/>
        <v>14.65</v>
      </c>
      <c r="DS6" s="20" t="str">
        <f>IF(DS7="","",IF(DS7="-","【-】","【"&amp;SUBSTITUTE(TEXT(DS7,"#,##0.00"),"-","△")&amp;"】"))</f>
        <v>【38.17】</v>
      </c>
      <c r="DT6" s="20">
        <f>IF(DT7="",NA(),DT7)</f>
        <v>0</v>
      </c>
      <c r="DU6" s="20">
        <f t="shared" ref="DU6:EC6" si="13">IF(DU7="",NA(),DU7)</f>
        <v>0</v>
      </c>
      <c r="DV6" s="20">
        <f t="shared" si="13"/>
        <v>0</v>
      </c>
      <c r="DW6" s="20">
        <f t="shared" si="13"/>
        <v>0</v>
      </c>
      <c r="DX6" s="20">
        <f t="shared" si="13"/>
        <v>0</v>
      </c>
      <c r="DY6" s="20">
        <f t="shared" si="13"/>
        <v>0</v>
      </c>
      <c r="DZ6" s="20">
        <f t="shared" si="13"/>
        <v>0</v>
      </c>
      <c r="EA6" s="20">
        <f t="shared" si="13"/>
        <v>0</v>
      </c>
      <c r="EB6" s="20">
        <f t="shared" si="13"/>
        <v>0</v>
      </c>
      <c r="EC6" s="21">
        <f t="shared" si="13"/>
        <v>0.1</v>
      </c>
      <c r="ED6" s="20" t="str">
        <f>IF(ED7="","",IF(ED7="-","【-】","【"&amp;SUBSTITUTE(TEXT(ED7,"#,##0.00"),"-","△")&amp;"】"))</f>
        <v>【6.54】</v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0.16</v>
      </c>
      <c r="EK6" s="21">
        <f t="shared" si="14"/>
        <v>0.13</v>
      </c>
      <c r="EL6" s="21">
        <f t="shared" si="14"/>
        <v>0.15</v>
      </c>
      <c r="EM6" s="21">
        <f t="shared" si="14"/>
        <v>1.65</v>
      </c>
      <c r="EN6" s="21">
        <f t="shared" si="14"/>
        <v>0.14000000000000001</v>
      </c>
      <c r="EO6" s="20" t="str">
        <f>IF(EO7="","",IF(EO7="-","【-】","【"&amp;SUBSTITUTE(TEXT(EO7,"#,##0.00"),"-","△")&amp;"】"))</f>
        <v>【0.24】</v>
      </c>
    </row>
    <row r="7" spans="1:148" s="22" customFormat="1" x14ac:dyDescent="0.15">
      <c r="A7" s="14"/>
      <c r="B7" s="23">
        <v>2021</v>
      </c>
      <c r="C7" s="23">
        <v>384224</v>
      </c>
      <c r="D7" s="23">
        <v>46</v>
      </c>
      <c r="E7" s="23">
        <v>17</v>
      </c>
      <c r="F7" s="23">
        <v>1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75.63</v>
      </c>
      <c r="P7" s="24">
        <v>31.39</v>
      </c>
      <c r="Q7" s="24">
        <v>101.13</v>
      </c>
      <c r="R7" s="24">
        <v>2760</v>
      </c>
      <c r="S7" s="24">
        <v>15758</v>
      </c>
      <c r="T7" s="24">
        <v>299.43</v>
      </c>
      <c r="U7" s="24">
        <v>52.63</v>
      </c>
      <c r="V7" s="24">
        <v>4903</v>
      </c>
      <c r="W7" s="24">
        <v>1.65</v>
      </c>
      <c r="X7" s="24">
        <v>2971.52</v>
      </c>
      <c r="Y7" s="24">
        <v>100.41</v>
      </c>
      <c r="Z7" s="24">
        <v>100.33</v>
      </c>
      <c r="AA7" s="24">
        <v>101.77</v>
      </c>
      <c r="AB7" s="24">
        <v>98.75</v>
      </c>
      <c r="AC7" s="24">
        <v>100.22</v>
      </c>
      <c r="AD7" s="24">
        <v>108.11</v>
      </c>
      <c r="AE7" s="24">
        <v>104.14</v>
      </c>
      <c r="AF7" s="24">
        <v>106.57</v>
      </c>
      <c r="AG7" s="24">
        <v>107.21</v>
      </c>
      <c r="AH7" s="24">
        <v>107.08</v>
      </c>
      <c r="AI7" s="24">
        <v>107.02</v>
      </c>
      <c r="AJ7" s="24">
        <v>0</v>
      </c>
      <c r="AK7" s="24">
        <v>0</v>
      </c>
      <c r="AL7" s="24">
        <v>0</v>
      </c>
      <c r="AM7" s="24">
        <v>0</v>
      </c>
      <c r="AN7" s="24">
        <v>0</v>
      </c>
      <c r="AO7" s="24">
        <v>86.54</v>
      </c>
      <c r="AP7" s="24">
        <v>73.180000000000007</v>
      </c>
      <c r="AQ7" s="24">
        <v>53.44</v>
      </c>
      <c r="AR7" s="24">
        <v>43.71</v>
      </c>
      <c r="AS7" s="24">
        <v>45.94</v>
      </c>
      <c r="AT7" s="24">
        <v>3.09</v>
      </c>
      <c r="AU7" s="24">
        <v>26.97</v>
      </c>
      <c r="AV7" s="24">
        <v>36.29</v>
      </c>
      <c r="AW7" s="24">
        <v>40.18</v>
      </c>
      <c r="AX7" s="24">
        <v>40.590000000000003</v>
      </c>
      <c r="AY7" s="24">
        <v>48.99</v>
      </c>
      <c r="AZ7" s="24">
        <v>62.25</v>
      </c>
      <c r="BA7" s="24">
        <v>52.32</v>
      </c>
      <c r="BB7" s="24">
        <v>47.03</v>
      </c>
      <c r="BC7" s="24">
        <v>40.67</v>
      </c>
      <c r="BD7" s="24">
        <v>47.7</v>
      </c>
      <c r="BE7" s="24">
        <v>71.39</v>
      </c>
      <c r="BF7" s="24">
        <v>2076.61</v>
      </c>
      <c r="BG7" s="24">
        <v>1831.86</v>
      </c>
      <c r="BH7" s="24">
        <v>1655.83</v>
      </c>
      <c r="BI7" s="24">
        <v>1507.21</v>
      </c>
      <c r="BJ7" s="24">
        <v>1354.91</v>
      </c>
      <c r="BK7" s="24">
        <v>966.33</v>
      </c>
      <c r="BL7" s="24">
        <v>958.81</v>
      </c>
      <c r="BM7" s="24">
        <v>1001.3</v>
      </c>
      <c r="BN7" s="24">
        <v>1050.51</v>
      </c>
      <c r="BO7" s="24">
        <v>1102.01</v>
      </c>
      <c r="BP7" s="24">
        <v>669.11</v>
      </c>
      <c r="BQ7" s="24">
        <v>77.510000000000005</v>
      </c>
      <c r="BR7" s="24">
        <v>73.83</v>
      </c>
      <c r="BS7" s="24">
        <v>65.88</v>
      </c>
      <c r="BT7" s="24">
        <v>57</v>
      </c>
      <c r="BU7" s="24">
        <v>72.099999999999994</v>
      </c>
      <c r="BV7" s="24">
        <v>81.739999999999995</v>
      </c>
      <c r="BW7" s="24">
        <v>82.88</v>
      </c>
      <c r="BX7" s="24">
        <v>81.88</v>
      </c>
      <c r="BY7" s="24">
        <v>82.65</v>
      </c>
      <c r="BZ7" s="24">
        <v>82.55</v>
      </c>
      <c r="CA7" s="24">
        <v>99.73</v>
      </c>
      <c r="CB7" s="24">
        <v>168.98</v>
      </c>
      <c r="CC7" s="24">
        <v>180.58</v>
      </c>
      <c r="CD7" s="24">
        <v>202.04</v>
      </c>
      <c r="CE7" s="24">
        <v>239.84</v>
      </c>
      <c r="CF7" s="24">
        <v>186.58</v>
      </c>
      <c r="CG7" s="24">
        <v>194.31</v>
      </c>
      <c r="CH7" s="24">
        <v>190.99</v>
      </c>
      <c r="CI7" s="24">
        <v>187.55</v>
      </c>
      <c r="CJ7" s="24">
        <v>186.3</v>
      </c>
      <c r="CK7" s="24">
        <v>188.38</v>
      </c>
      <c r="CL7" s="24">
        <v>134.97999999999999</v>
      </c>
      <c r="CM7" s="24">
        <v>34.880000000000003</v>
      </c>
      <c r="CN7" s="24">
        <v>34.67</v>
      </c>
      <c r="CO7" s="24">
        <v>33.79</v>
      </c>
      <c r="CP7" s="24">
        <v>34.21</v>
      </c>
      <c r="CQ7" s="24">
        <v>34.520000000000003</v>
      </c>
      <c r="CR7" s="24">
        <v>53.5</v>
      </c>
      <c r="CS7" s="24">
        <v>52.58</v>
      </c>
      <c r="CT7" s="24">
        <v>50.94</v>
      </c>
      <c r="CU7" s="24">
        <v>50.53</v>
      </c>
      <c r="CV7" s="24">
        <v>51.42</v>
      </c>
      <c r="CW7" s="24">
        <v>59.99</v>
      </c>
      <c r="CX7" s="24">
        <v>84.96</v>
      </c>
      <c r="CY7" s="24">
        <v>85.58</v>
      </c>
      <c r="CZ7" s="24">
        <v>86.34</v>
      </c>
      <c r="DA7" s="24">
        <v>86.58</v>
      </c>
      <c r="DB7" s="24">
        <v>87.95</v>
      </c>
      <c r="DC7" s="24">
        <v>83.51</v>
      </c>
      <c r="DD7" s="24">
        <v>83.02</v>
      </c>
      <c r="DE7" s="24">
        <v>82.55</v>
      </c>
      <c r="DF7" s="24">
        <v>82.08</v>
      </c>
      <c r="DG7" s="24">
        <v>81.34</v>
      </c>
      <c r="DH7" s="24">
        <v>95.72</v>
      </c>
      <c r="DI7" s="24">
        <v>3.75</v>
      </c>
      <c r="DJ7" s="24">
        <v>7.51</v>
      </c>
      <c r="DK7" s="24">
        <v>10.91</v>
      </c>
      <c r="DL7" s="24">
        <v>14.18</v>
      </c>
      <c r="DM7" s="24">
        <v>17.260000000000002</v>
      </c>
      <c r="DN7" s="24">
        <v>21.16</v>
      </c>
      <c r="DO7" s="24">
        <v>15.95</v>
      </c>
      <c r="DP7" s="24">
        <v>15.85</v>
      </c>
      <c r="DQ7" s="24">
        <v>12.7</v>
      </c>
      <c r="DR7" s="24">
        <v>14.65</v>
      </c>
      <c r="DS7" s="24">
        <v>38.17</v>
      </c>
      <c r="DT7" s="24">
        <v>0</v>
      </c>
      <c r="DU7" s="24">
        <v>0</v>
      </c>
      <c r="DV7" s="24">
        <v>0</v>
      </c>
      <c r="DW7" s="24">
        <v>0</v>
      </c>
      <c r="DX7" s="24">
        <v>0</v>
      </c>
      <c r="DY7" s="24">
        <v>0</v>
      </c>
      <c r="DZ7" s="24">
        <v>0</v>
      </c>
      <c r="EA7" s="24">
        <v>0</v>
      </c>
      <c r="EB7" s="24">
        <v>0</v>
      </c>
      <c r="EC7" s="24">
        <v>0.1</v>
      </c>
      <c r="ED7" s="24">
        <v>6.54</v>
      </c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0.16</v>
      </c>
      <c r="EK7" s="24">
        <v>0.13</v>
      </c>
      <c r="EL7" s="24">
        <v>0.15</v>
      </c>
      <c r="EM7" s="24">
        <v>1.65</v>
      </c>
      <c r="EN7" s="24">
        <v>0.14000000000000001</v>
      </c>
      <c r="EO7" s="24">
        <v>0.24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 t="shared" ref="B10:C10" si="15">DATEVALUE($B7+12-B11&amp;"/1/"&amp;B12)</f>
        <v>47119</v>
      </c>
      <c r="C10" s="27">
        <f t="shared" si="15"/>
        <v>47484</v>
      </c>
      <c r="D10" s="28">
        <f>DATEVALUE($B7+12-D11&amp;"/1/"&amp;D12)</f>
        <v>47849</v>
      </c>
      <c r="E10" s="28">
        <f>DATEVALUE($B7+12-E11&amp;"/1/"&amp;E12)</f>
        <v>48215</v>
      </c>
      <c r="F10" s="28">
        <f>DATEVALUE($B7+12-F11&amp;"/1/"&amp;F12)</f>
        <v>48582</v>
      </c>
    </row>
    <row r="11" spans="1:148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108</v>
      </c>
    </row>
    <row r="12" spans="1:148" x14ac:dyDescent="0.15">
      <c r="B12">
        <v>1</v>
      </c>
      <c r="C12">
        <v>1</v>
      </c>
      <c r="D12">
        <v>1</v>
      </c>
      <c r="E12">
        <v>2</v>
      </c>
      <c r="F12">
        <v>3</v>
      </c>
      <c r="G12" t="s">
        <v>109</v>
      </c>
    </row>
    <row r="13" spans="1:148" x14ac:dyDescent="0.15">
      <c r="B13" t="s">
        <v>110</v>
      </c>
      <c r="C13" t="s">
        <v>111</v>
      </c>
      <c r="D13" t="s">
        <v>112</v>
      </c>
      <c r="E13" t="s">
        <v>112</v>
      </c>
      <c r="F13" t="s">
        <v>112</v>
      </c>
      <c r="G13" t="s">
        <v>113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-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-</dc:title>
  <dc:subject>-</dc:subject>
  <dc:creator>-</dc:creator>
  <cp:keywords/>
  <dc:description>-</dc:description>
  <cp:lastModifiedBy> </cp:lastModifiedBy>
  <cp:lastPrinted>2023-01-23T08:24:00Z</cp:lastPrinted>
  <dcterms:created xsi:type="dcterms:W3CDTF">2023-01-12T23:34:37Z</dcterms:created>
  <dcterms:modified xsi:type="dcterms:W3CDTF">2023-02-10T09:16:18Z</dcterms:modified>
  <cp:category/>
</cp:coreProperties>
</file>