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7 伊方町〇\"/>
    </mc:Choice>
  </mc:AlternateContent>
  <workbookProtection workbookAlgorithmName="SHA-512" workbookHashValue="mPfn68eJrqmys264v+5mZeTdcTb/uJ1lvuKt2VUdotHq2UXDfO+FjKTWO0eMP90QQ5NRBSMAeaPDbd8n0uEruA==" workbookSaltValue="X+XY67A9eCqRXJWO2ZZqh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L10" i="4"/>
  <c r="AD10" i="4"/>
  <c r="P10" i="4"/>
  <c r="I10" i="4"/>
  <c r="B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<sst xmlns="http://schemas.openxmlformats.org/spreadsheetml/2006/main" count="236" uniqueCount="119">
  <si>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</si>
  <si>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</si>
  <si>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</si>
  <si>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</si>
  <si>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</si>
  <si>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</si>
  <si>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</si>
  <si>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</si>
  <si>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</si>
  <si>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</si>
  <si>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</si>
  <si>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</si>
  <si>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</si>
  <si>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</si>
  <si>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</si>
  <si>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</si>
  <si>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</si>
  <si>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</si>
  <si>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</si>
  <si>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</si>
  <si>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</si>
  <si>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</si>
  <si>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</si>
  <si>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</si>
  <si>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</si>
  <si>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</si>
  <si>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</si>
  <si>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</si>
  <si>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</si>
  <si>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</si>
  <si>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</si>
  <si>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</si>
  <si>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</si>
  <si>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</si>
  <si>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</si>
  <si>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</si>
  <si>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</si>
  <si>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</si>
  <si>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</si>
  <si>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</si>
  <si>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</si>
  <si>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</si>
  <si>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</si>
  <si>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</si>
  <si>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</si>
  <si>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</si>
  <si>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</si>
  <si>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</si>
  <si>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</si>
  <si>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</si>
  <si>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</si>
  <si>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</si>
  <si>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</si>
  <si>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</si>
  <si>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</si>
  <si>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</si>
  <si>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</si>
  <si>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</si>
  <si>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</si>
  <si>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</si>
  <si>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</si>
  <si>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</si>
  <si>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</si>
  <si>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</si>
  <si>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</si>
  <si>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</si>
  <si>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</si>
  <si>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</si>
  <si>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</si>
  <si>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</si>
  <si>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</si>
  <si>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</si>
  <si>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</si>
  <si>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</si>
  <si>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</si>
  <si>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</si>
  <si>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</si>
  <si>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</si>
  <si>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</si>
  <si>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</si>
  <si>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</si>
  <si>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</si>
  <si>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</si>
  <si>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</si>
  <si>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</si>
  <si>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</si>
  <si>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</si>
  <si>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</si>
  <si>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</si>
  <si>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</si>
  <si>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</si>
  <si>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</si>
  <si>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</si>
  <si>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</si>
  <si>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</si>
  <si>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</si>
  <si>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</si>
  <si>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</si>
  <si>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</si>
  <si>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</si>
  <si>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</si>
  <si>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</si>
  <si>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</si>
  <si>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</si>
  <si>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</si>
  <si>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</si>
  <si>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</si>
  <si>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</si>
  <si>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</si>
  <si>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</si>
  <si>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</si>
  <si>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</si>
  <si>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</si>
  <si>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</si>
  <si>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</si>
  <si>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</si>
  <si>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汚水処理原価については施設の老朽化によること及び使用料収入が少ないため、維持管理費は割高になり、経費回収率は100％を下回っている。
　施設使用率については使用率が30%以下の状態となっているが、処理場の計画人口に対して区域内人口の減少により接続人口が年々減少していること、節水意識の向上及び節水機器の普及により処理水量が減少していることが要因と考えられる。
　</t>
    <rPh sb="155" eb="157">
      <t>シセツ</t>
    </rPh>
    <rPh sb="158" eb="161">
      <t>ロウキュウカ</t>
    </rPh>
    <rPh sb="166" eb="167">
      <t>オヨ</t>
    </rPh>
    <rPh sb="260" eb="262">
      <t>ゲンショウ</t>
    </rPh>
    <rPh sb="265" eb="267">
      <t>セツゾク</t>
    </rPh>
    <rPh sb="267" eb="269">
      <t>ジンコウ</t>
    </rPh>
    <phoneticPr fontId="4"/>
  </si>
  <si>
    <t xml:space="preserve"> 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の状況を確認しながら計画的に機器類の修繕・更新等を実施していく予定である。</t>
    <rPh sb="139" eb="141">
      <t>ジョウキョウ</t>
    </rPh>
    <rPh sb="142" eb="144">
      <t>カクニン</t>
    </rPh>
    <rPh sb="148" eb="151">
      <t>ケイカクテキ</t>
    </rPh>
    <rPh sb="152" eb="154">
      <t>キキ</t>
    </rPh>
    <rPh sb="154" eb="155">
      <t>ルイ</t>
    </rPh>
    <rPh sb="156" eb="158">
      <t>シュウゼン</t>
    </rPh>
    <rPh sb="159" eb="161">
      <t>コウシン</t>
    </rPh>
    <rPh sb="161" eb="162">
      <t>トウ</t>
    </rPh>
    <rPh sb="163" eb="165">
      <t>ジッシ</t>
    </rPh>
    <rPh sb="169" eb="171">
      <t>ヨテイ</t>
    </rPh>
    <phoneticPr fontId="4"/>
  </si>
  <si>
    <t xml:space="preserve">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29年度に料金改定を行った。その結果、料金収入の増加となったが、依然として経営状況は厳しいため計画的に機器類の修繕・更新又は施設の統廃合の検討をし維持管理費を抑制していき健全な経営を目指していきたい。</t>
    <rPh sb="289" eb="290">
      <t>マタ</t>
    </rPh>
    <rPh sb="291" eb="293">
      <t>シセツ</t>
    </rPh>
    <rPh sb="294" eb="297">
      <t>トウハイゴウ</t>
    </rPh>
    <rPh sb="298" eb="30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</si>
</sst>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A8-45CB-A657-928830DFF1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B9A8-45CB-A657-928830DFF1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25.35</c:v>
                </c:pt>
                <c:pt idx="1">
                  <c:v>23.97</c:v>
                </c:pt>
                <c:pt idx="2">
                  <c:v>23.14</c:v>
                </c:pt>
                <c:pt idx="3">
                  <c:v>23.97</c:v>
                </c:pt>
                <c:pt idx="4">
                  <c:v>23.14</c:v>
                </c:pt>
              </c:numCache>
            </c:numRef>
          </c:val>
          <c:extLst>
            <c:ext xmlns:c16="http://schemas.microsoft.com/office/drawing/2014/chart" uri="{C3380CC4-5D6E-409C-BE32-E72D297353CC}">
              <c16:uniqueId val="{00000000-0D91-463F-8110-C5649963BF0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0D91-463F-8110-C5649963BF0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57.84</c:v>
                </c:pt>
                <c:pt idx="1">
                  <c:v>62.35</c:v>
                </c:pt>
                <c:pt idx="2">
                  <c:v>62.91</c:v>
                </c:pt>
                <c:pt idx="3">
                  <c:v>63.94</c:v>
                </c:pt>
                <c:pt idx="4">
                  <c:v>60.52</c:v>
                </c:pt>
              </c:numCache>
            </c:numRef>
          </c:val>
          <c:extLst>
            <c:ext xmlns:c16="http://schemas.microsoft.com/office/drawing/2014/chart" uri="{C3380CC4-5D6E-409C-BE32-E72D297353CC}">
              <c16:uniqueId val="{00000000-0970-4AEE-B033-90AF67B3F2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0970-4AEE-B033-90AF67B3F2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99.99</c:v>
                </c:pt>
                <c:pt idx="1">
                  <c:v>100</c:v>
                </c:pt>
                <c:pt idx="2">
                  <c:v>100.53</c:v>
                </c:pt>
                <c:pt idx="3">
                  <c:v>99.62</c:v>
                </c:pt>
                <c:pt idx="4">
                  <c:v>100.18</c:v>
                </c:pt>
              </c:numCache>
            </c:numRef>
          </c:val>
          <c:extLst>
            <c:ext xmlns:c16="http://schemas.microsoft.com/office/drawing/2014/chart" uri="{C3380CC4-5D6E-409C-BE32-E72D297353CC}">
              <c16:uniqueId val="{00000000-97E5-4929-BB81-85BA66128D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E5-4929-BB81-85BA66128D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B-4EE1-A619-0657F274C2A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B-4EE1-A619-0657F274C2A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B5-4724-B891-AA76826372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B5-4724-B891-AA76826372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B8-4250-8628-F84D41DCB1B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B8-4250-8628-F84D41DCB1B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42-46BE-8014-9DE0F37B39E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42-46BE-8014-9DE0F37B39E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4524.63</c:v>
                </c:pt>
                <c:pt idx="2">
                  <c:v>4152.07</c:v>
                </c:pt>
                <c:pt idx="3">
                  <c:v>3659.12</c:v>
                </c:pt>
                <c:pt idx="4">
                  <c:v>3395.73</c:v>
                </c:pt>
              </c:numCache>
            </c:numRef>
          </c:val>
          <c:extLst>
            <c:ext xmlns:c16="http://schemas.microsoft.com/office/drawing/2014/chart" uri="{C3380CC4-5D6E-409C-BE32-E72D297353CC}">
              <c16:uniqueId val="{00000000-31C5-4C1F-A0D2-1AC69A6C33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31C5-4C1F-A0D2-1AC69A6C33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31.77</c:v>
                </c:pt>
                <c:pt idx="1">
                  <c:v>36.64</c:v>
                </c:pt>
                <c:pt idx="2">
                  <c:v>38.03</c:v>
                </c:pt>
                <c:pt idx="3">
                  <c:v>43.13</c:v>
                </c:pt>
                <c:pt idx="4">
                  <c:v>37.31</c:v>
                </c:pt>
              </c:numCache>
            </c:numRef>
          </c:val>
          <c:extLst>
            <c:ext xmlns:c16="http://schemas.microsoft.com/office/drawing/2014/chart" uri="{C3380CC4-5D6E-409C-BE32-E72D297353CC}">
              <c16:uniqueId val="{00000000-C667-4CF2-93C8-A71D3E9C1F0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C667-4CF2-93C8-A71D3E9C1F0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449.55</c:v>
                </c:pt>
                <c:pt idx="1">
                  <c:v>523.07000000000005</c:v>
                </c:pt>
                <c:pt idx="2">
                  <c:v>519.83000000000004</c:v>
                </c:pt>
                <c:pt idx="3">
                  <c:v>460.83</c:v>
                </c:pt>
                <c:pt idx="4">
                  <c:v>545.21</c:v>
                </c:pt>
              </c:numCache>
            </c:numRef>
          </c:val>
          <c:extLst>
            <c:ext xmlns:c16="http://schemas.microsoft.com/office/drawing/2014/chart" uri="{C3380CC4-5D6E-409C-BE32-E72D297353CC}">
              <c16:uniqueId val="{00000000-5769-4636-B982-725EF4C035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5769-4636-B982-725EF4C035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8689</v>
      </c>
      <c r="AM8" s="37"/>
      <c r="AN8" s="37"/>
      <c r="AO8" s="37"/>
      <c r="AP8" s="37"/>
      <c r="AQ8" s="37"/>
      <c r="AR8" s="37"/>
      <c r="AS8" s="37"/>
      <c r="AT8" s="38">
        <f>データ!T6</f>
        <v>93.98</v>
      </c>
      <c r="AU8" s="38"/>
      <c r="AV8" s="38"/>
      <c r="AW8" s="38"/>
      <c r="AX8" s="38"/>
      <c r="AY8" s="38"/>
      <c r="AZ8" s="38"/>
      <c r="BA8" s="38"/>
      <c r="BB8" s="38">
        <f>データ!U6</f>
        <v>92.46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8.9600000000000009</v>
      </c>
      <c r="Q10" s="38"/>
      <c r="R10" s="38"/>
      <c r="S10" s="38"/>
      <c r="T10" s="38"/>
      <c r="U10" s="38"/>
      <c r="V10" s="38"/>
      <c r="W10" s="38">
        <f>データ!Q6</f>
        <v>118.5</v>
      </c>
      <c r="X10" s="38"/>
      <c r="Y10" s="38"/>
      <c r="Z10" s="38"/>
      <c r="AA10" s="38"/>
      <c r="AB10" s="38"/>
      <c r="AC10" s="38"/>
      <c r="AD10" s="37">
        <f>データ!R6</f>
        <v>2530</v>
      </c>
      <c r="AE10" s="37"/>
      <c r="AF10" s="37"/>
      <c r="AG10" s="37"/>
      <c r="AH10" s="37"/>
      <c r="AI10" s="37"/>
      <c r="AJ10" s="37"/>
      <c r="AK10" s="2"/>
      <c r="AL10" s="37">
        <f>データ!V6</f>
        <v>770</v>
      </c>
      <c r="AM10" s="37"/>
      <c r="AN10" s="37"/>
      <c r="AO10" s="37"/>
      <c r="AP10" s="37"/>
      <c r="AQ10" s="37"/>
      <c r="AR10" s="37"/>
      <c r="AS10" s="37"/>
      <c r="AT10" s="38">
        <f>データ!W6</f>
        <v>0.45</v>
      </c>
      <c r="AU10" s="38"/>
      <c r="AV10" s="38"/>
      <c r="AW10" s="38"/>
      <c r="AX10" s="38"/>
      <c r="AY10" s="38"/>
      <c r="AZ10" s="38"/>
      <c r="BA10" s="38"/>
      <c r="BB10" s="38">
        <f>データ!X6</f>
        <v>1711.11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DmL6pap3cEqyJmRqEaZcLJn9RBAiU8/OI/ZEHrTm7h9qzbMLjtGkMD5Ujy9WieXQyAVUqOniDTz8aEvHvxt5Pg==" saltValue="xHxt8q0ea8wu4CORQ+964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384429</v>
      </c>
      <c r="D6" s="19">
        <f t="shared" si="3"/>
        <v>47</v>
      </c>
      <c r="E6" s="19">
        <f t="shared" si="3"/>
        <v>17</v>
      </c>
      <c r="F6" s="19">
        <f t="shared" si="3"/>
        <v>6</v>
      </c>
      <c r="G6" s="19">
        <f t="shared" si="3"/>
        <v>0</v>
      </c>
      <c r="H6" s="19" t="str">
        <f t="shared" si="3"/>
        <v>愛媛県　伊方町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8.9600000000000009</v>
      </c>
      <c r="Q6" s="20">
        <f t="shared" si="3"/>
        <v>118.5</v>
      </c>
      <c r="R6" s="20">
        <f t="shared" si="3"/>
        <v>2530</v>
      </c>
      <c r="S6" s="20">
        <f t="shared" si="3"/>
        <v>8689</v>
      </c>
      <c r="T6" s="20">
        <f t="shared" si="3"/>
        <v>93.98</v>
      </c>
      <c r="U6" s="20">
        <f t="shared" si="3"/>
        <v>92.46</v>
      </c>
      <c r="V6" s="20">
        <f t="shared" si="3"/>
        <v>770</v>
      </c>
      <c r="W6" s="20">
        <f t="shared" si="3"/>
        <v>0.45</v>
      </c>
      <c r="X6" s="20">
        <f t="shared" si="3"/>
        <v>1711.11</v>
      </c>
      <c r="Y6" s="21">
        <f>IF(Y7="",NA(),Y7)</f>
        <v>99.99</v>
      </c>
      <c r="Z6" s="21">
        <f t="shared" ref="Z6:AH6" si="4">IF(Z7="",NA(),Z7)</f>
        <v>100</v>
      </c>
      <c r="AA6" s="21">
        <f t="shared" si="4"/>
        <v>100.53</v>
      </c>
      <c r="AB6" s="21">
        <f t="shared" si="4"/>
        <v>99.62</v>
      </c>
      <c r="AC6" s="21">
        <f t="shared" si="4"/>
        <v>100.18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4524.63</v>
      </c>
      <c r="BH6" s="21">
        <f t="shared" si="7"/>
        <v>4152.07</v>
      </c>
      <c r="BI6" s="21">
        <f t="shared" si="7"/>
        <v>3659.12</v>
      </c>
      <c r="BJ6" s="21">
        <f t="shared" si="7"/>
        <v>3395.73</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31.77</v>
      </c>
      <c r="BR6" s="21">
        <f t="shared" ref="BR6:BZ6" si="8">IF(BR7="",NA(),BR7)</f>
        <v>36.64</v>
      </c>
      <c r="BS6" s="21">
        <f t="shared" si="8"/>
        <v>38.03</v>
      </c>
      <c r="BT6" s="21">
        <f t="shared" si="8"/>
        <v>43.13</v>
      </c>
      <c r="BU6" s="21">
        <f t="shared" si="8"/>
        <v>37.31</v>
      </c>
      <c r="BV6" s="21">
        <f t="shared" si="8"/>
        <v>45.81</v>
      </c>
      <c r="BW6" s="21">
        <f t="shared" si="8"/>
        <v>43.43</v>
      </c>
      <c r="BX6" s="21">
        <f t="shared" si="8"/>
        <v>41.41</v>
      </c>
      <c r="BY6" s="21">
        <f t="shared" si="8"/>
        <v>39.64</v>
      </c>
      <c r="BZ6" s="21">
        <f t="shared" si="8"/>
        <v>40</v>
      </c>
      <c r="CA6" s="20" t="str">
        <f>IF(CA7="","",IF(CA7="-","【-】","【"&amp;SUBSTITUTE(TEXT(CA7,"#,##0.00"),"-","△")&amp;"】"))</f>
        <v>【44.22】</v>
      </c>
      <c r="CB6" s="21">
        <f>IF(CB7="",NA(),CB7)</f>
        <v>449.55</v>
      </c>
      <c r="CC6" s="21">
        <f t="shared" ref="CC6:CK6" si="9">IF(CC7="",NA(),CC7)</f>
        <v>523.07000000000005</v>
      </c>
      <c r="CD6" s="21">
        <f t="shared" si="9"/>
        <v>519.83000000000004</v>
      </c>
      <c r="CE6" s="21">
        <f t="shared" si="9"/>
        <v>460.83</v>
      </c>
      <c r="CF6" s="21">
        <f t="shared" si="9"/>
        <v>545.21</v>
      </c>
      <c r="CG6" s="21">
        <f t="shared" si="9"/>
        <v>383.92</v>
      </c>
      <c r="CH6" s="21">
        <f t="shared" si="9"/>
        <v>400.44</v>
      </c>
      <c r="CI6" s="21">
        <f t="shared" si="9"/>
        <v>417.56</v>
      </c>
      <c r="CJ6" s="21">
        <f t="shared" si="9"/>
        <v>449.72</v>
      </c>
      <c r="CK6" s="21">
        <f t="shared" si="9"/>
        <v>437.27</v>
      </c>
      <c r="CL6" s="20" t="str">
        <f>IF(CL7="","",IF(CL7="-","【-】","【"&amp;SUBSTITUTE(TEXT(CL7,"#,##0.00"),"-","△")&amp;"】"))</f>
        <v>【392.85】</v>
      </c>
      <c r="CM6" s="21">
        <f>IF(CM7="",NA(),CM7)</f>
        <v>25.35</v>
      </c>
      <c r="CN6" s="21">
        <f t="shared" ref="CN6:CV6" si="10">IF(CN7="",NA(),CN7)</f>
        <v>23.97</v>
      </c>
      <c r="CO6" s="21">
        <f t="shared" si="10"/>
        <v>23.14</v>
      </c>
      <c r="CP6" s="21">
        <f t="shared" si="10"/>
        <v>23.97</v>
      </c>
      <c r="CQ6" s="21">
        <f t="shared" si="10"/>
        <v>23.14</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57.84</v>
      </c>
      <c r="CY6" s="21">
        <f t="shared" ref="CY6:DG6" si="11">IF(CY7="",NA(),CY7)</f>
        <v>62.35</v>
      </c>
      <c r="CZ6" s="21">
        <f t="shared" si="11"/>
        <v>62.91</v>
      </c>
      <c r="DA6" s="21">
        <f t="shared" si="11"/>
        <v>63.94</v>
      </c>
      <c r="DB6" s="21">
        <f t="shared" si="11"/>
        <v>60.52</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384429</v>
      </c>
      <c r="D7" s="23">
        <v>47</v>
      </c>
      <c r="E7" s="23">
        <v>17</v>
      </c>
      <c r="F7" s="23">
        <v>6</v>
      </c>
      <c r="G7" s="23">
        <v>0</v>
      </c>
      <c r="H7" s="23" t="s">
        <v>98</v>
      </c>
      <c r="I7" s="23" t="s">
        <v>99</v>
      </c>
      <c r="J7" s="23" t="s">
        <v>100</v>
      </c>
      <c r="K7" s="23" t="s">
        <v>101</v>
      </c>
      <c r="L7" s="23" t="s">
        <v>102</v>
      </c>
      <c r="M7" s="23" t="s">
        <v>103</v>
      </c>
      <c r="N7" s="24" t="s">
        <v>104</v>
      </c>
      <c r="O7" s="24" t="s">
        <v>105</v>
      </c>
      <c r="P7" s="24">
        <v>8.9600000000000009</v>
      </c>
      <c r="Q7" s="24">
        <v>118.5</v>
      </c>
      <c r="R7" s="24">
        <v>2530</v>
      </c>
      <c r="S7" s="24">
        <v>8689</v>
      </c>
      <c r="T7" s="24">
        <v>93.98</v>
      </c>
      <c r="U7" s="24">
        <v>92.46</v>
      </c>
      <c r="V7" s="24">
        <v>770</v>
      </c>
      <c r="W7" s="24">
        <v>0.45</v>
      </c>
      <c r="X7" s="24">
        <v>1711.11</v>
      </c>
      <c r="Y7" s="24">
        <v>99.99</v>
      </c>
      <c r="Z7" s="24">
        <v>100</v>
      </c>
      <c r="AA7" s="24">
        <v>100.53</v>
      </c>
      <c r="AB7" s="24">
        <v>99.62</v>
      </c>
      <c r="AC7" s="24">
        <v>100.18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4524.63</v>
      </c>
      <c r="BH7" s="24">
        <v>4152.07</v>
      </c>
      <c r="BI7" s="24">
        <v>3659.12</v>
      </c>
      <c r="BJ7" s="24">
        <v>3395.73</v>
      </c>
      <c r="BK7" s="24">
        <v>1060.8599999999999</v>
      </c>
      <c r="BL7" s="24">
        <v>1006.65</v>
      </c>
      <c r="BM7" s="24">
        <v>998.42</v>
      </c>
      <c r="BN7" s="24">
        <v>1095.52</v>
      </c>
      <c r="BO7" s="24">
        <v>1056.55</v>
      </c>
      <c r="BP7" s="24">
        <v>974.72</v>
      </c>
      <c r="BQ7" s="24">
        <v>31.77</v>
      </c>
      <c r="BR7" s="24">
        <v>36.64</v>
      </c>
      <c r="BS7" s="24">
        <v>38.03</v>
      </c>
      <c r="BT7" s="24">
        <v>43.13</v>
      </c>
      <c r="BU7" s="24">
        <v>37.31</v>
      </c>
      <c r="BV7" s="24">
        <v>45.81</v>
      </c>
      <c r="BW7" s="24">
        <v>43.43</v>
      </c>
      <c r="BX7" s="24">
        <v>41.41</v>
      </c>
      <c r="BY7" s="24">
        <v>39.64</v>
      </c>
      <c r="BZ7" s="24">
        <v>40</v>
      </c>
      <c r="CA7" s="24">
        <v>44.22</v>
      </c>
      <c r="CB7" s="24">
        <v>449.55</v>
      </c>
      <c r="CC7" s="24">
        <v>523.07000000000005</v>
      </c>
      <c r="CD7" s="24">
        <v>519.83000000000004</v>
      </c>
      <c r="CE7" s="24">
        <v>460.83</v>
      </c>
      <c r="CF7" s="24">
        <v>545.21</v>
      </c>
      <c r="CG7" s="24">
        <v>383.92</v>
      </c>
      <c r="CH7" s="24">
        <v>400.44</v>
      </c>
      <c r="CI7" s="24">
        <v>417.56</v>
      </c>
      <c r="CJ7" s="24">
        <v>449.72</v>
      </c>
      <c r="CK7" s="24">
        <v>437.27</v>
      </c>
      <c r="CL7" s="24">
        <v>392.85</v>
      </c>
      <c r="CM7" s="24">
        <v>25.35</v>
      </c>
      <c r="CN7" s="24">
        <v>23.97</v>
      </c>
      <c r="CO7" s="24">
        <v>23.14</v>
      </c>
      <c r="CP7" s="24">
        <v>23.97</v>
      </c>
      <c r="CQ7" s="24">
        <v>23.14</v>
      </c>
      <c r="CR7" s="24">
        <v>33.21</v>
      </c>
      <c r="CS7" s="24">
        <v>32.229999999999997</v>
      </c>
      <c r="CT7" s="24">
        <v>32.479999999999997</v>
      </c>
      <c r="CU7" s="24">
        <v>30.19</v>
      </c>
      <c r="CV7" s="24">
        <v>28.77</v>
      </c>
      <c r="CW7" s="24">
        <v>32.229999999999997</v>
      </c>
      <c r="CX7" s="24">
        <v>57.84</v>
      </c>
      <c r="CY7" s="24">
        <v>62.35</v>
      </c>
      <c r="CZ7" s="24">
        <v>62.91</v>
      </c>
      <c r="DA7" s="24">
        <v>63.94</v>
      </c>
      <c r="DB7" s="24">
        <v>60.52</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2022-12-01T02:03:38Z</dcterms:created>
  <dcterms:modified xsi:type="dcterms:W3CDTF">2023-02-10T09:38:29Z</dcterms:modified>
  <cp:category/>
</cp:coreProperties>
</file>