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19 鬼北町\"/>
    </mc:Choice>
  </mc:AlternateContent>
  <workbookProtection workbookAlgorithmName="SHA-512" workbookHashValue="cSSUsqh1nmBWHdLKSJQEb7AExk3fDSWmO7z0y6Sr+wlrfECe3cuj8blzgJJprRI0HUEJDexDCIXumpNaza05SQ==" workbookSaltValue="WMlj3RO4HasPqftTiAEU0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I10" i="4"/>
  <c r="B10" i="4"/>
  <c r="BB8" i="4"/>
  <c r="AL8" i="4"/>
  <c r="AD8" i="4"/>
  <c r="P8" i="4"/>
  <c r="I8" i="4"/>
  <c r="B8" i="4"/>
</calcChain>
</file>

<file path=xl/sharedStrings.xml><?xml version="1.0" encoding="utf-8"?>
<sst xmlns="http://schemas.openxmlformats.org/spreadsheetml/2006/main" count="247" uniqueCount="121">
  <si>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</si>
  <si>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</si>
  <si>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</si>
  <si>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</si>
  <si>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</si>
  <si>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</si>
  <si>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</si>
  <si>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</si>
  <si>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</si>
  <si>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</si>
  <si>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</si>
  <si>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</si>
  <si>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</si>
  <si>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</si>
  <si>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</si>
  <si>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</si>
  <si>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</si>
  <si>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</si>
  <si>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</si>
  <si>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</si>
  <si>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</si>
  <si>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</si>
  <si>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</si>
  <si>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</si>
  <si>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</si>
  <si>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</si>
  <si>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</si>
  <si>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</si>
  <si>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</si>
  <si>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</si>
  <si>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</si>
  <si>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</si>
  <si>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</si>
  <si>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</si>
  <si>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</si>
  <si>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</si>
  <si>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</si>
  <si>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</si>
  <si>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</si>
  <si>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</si>
  <si>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</si>
  <si>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</si>
  <si>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</si>
  <si>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</si>
  <si>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</si>
  <si>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</si>
  <si>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</si>
  <si>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</si>
  <si>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</si>
  <si>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</si>
  <si>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</si>
  <si>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</si>
  <si>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</si>
  <si>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</si>
  <si>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</si>
  <si>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</si>
  <si>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</si>
  <si>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</si>
  <si>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</si>
  <si>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</si>
  <si>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</si>
  <si>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</si>
  <si>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</si>
  <si>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</si>
  <si>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</si>
  <si>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</si>
  <si>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</si>
  <si>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</si>
  <si>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</si>
  <si>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</si>
  <si>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</si>
  <si>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</si>
  <si>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</si>
  <si>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</si>
  <si>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</si>
  <si>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</si>
  <si>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</si>
  <si>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</si>
  <si>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</si>
  <si>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</si>
  <si>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</si>
  <si>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</si>
  <si>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</si>
  <si>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</si>
  <si>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</si>
  <si>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</si>
  <si>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</si>
  <si>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</si>
  <si>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</si>
  <si>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</si>
  <si>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</si>
  <si>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</si>
  <si>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</si>
  <si>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</si>
  <si>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</si>
  <si>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</si>
  <si>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</si>
  <si>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</si>
  <si>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鬼北町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</si>
  <si>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</si>
  <si>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</si>
  <si>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</si>
  <si>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</si>
  <si>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</si>
  <si>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</si>
  <si>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</si>
  <si>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</si>
  <si>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</si>
  <si>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</si>
  <si>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</si>
  <si>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</si>
  <si>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</si>
  <si>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</si>
  <si>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</si>
  <si>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</si>
  <si>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</si>
  <si>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</si>
  <si>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</si>
  <si>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事業開始当初に比べると設置基数の増加により処理区域人口も増加傾向にある。
　年間の設置基数は事業開始当初に比べると減少傾向にあることから新たな起債の借入額は減少し、企業債残高も今後は減少していくと予想される。
　また年度毎の償還も事業開始当初に借入れした起債の償還が徐々に終了していることから、今後も減少していくことが予想される。
　今後も節減を図りながら、効率的な運営に努めたい。</t>
    <phoneticPr fontId="4"/>
  </si>
  <si>
    <t>　維持管理のための事業収支は使用料によって賄われるのが望ましいが、一般会計からの繰入れにより補填されているのが現状である。令和5年度からの公営企業会計移行後においても、使用料収入の減少と修繕料の増加が続くことが見込まれるが安易な使用料金の増加ではなく適正な水質を維持しつつコストダウンを図るよう努めたい。
　設備投資の分野においては、住民の快適な生活環境を提供していくため導入費用や維持管理費など、費用対効果を考慮しながら行っていく予定である。</t>
    <rPh sb="61" eb="63">
      <t>レイワ</t>
    </rPh>
    <rPh sb="64" eb="66">
      <t>ネンド</t>
    </rPh>
    <rPh sb="69" eb="77">
      <t>コウエイキギョウカイケイイコウ</t>
    </rPh>
    <rPh sb="77" eb="78">
      <t>ゴ</t>
    </rPh>
    <rPh sb="84" eb="87">
      <t>シヨウリョウ</t>
    </rPh>
    <rPh sb="87" eb="89">
      <t>シュウニュウ</t>
    </rPh>
    <rPh sb="90" eb="92">
      <t>ゲンショウ</t>
    </rPh>
    <rPh sb="93" eb="95">
      <t>シュウゼン</t>
    </rPh>
    <rPh sb="111" eb="113">
      <t>アンイ</t>
    </rPh>
    <rPh sb="154" eb="156">
      <t>セツビ</t>
    </rPh>
    <rPh sb="156" eb="158">
      <t>トウシ</t>
    </rPh>
    <rPh sb="159" eb="161">
      <t>ブンヤ</t>
    </rPh>
    <rPh sb="186" eb="188">
      <t>ドウニュウ</t>
    </rPh>
    <rPh sb="188" eb="190">
      <t>ヒヨウ</t>
    </rPh>
    <rPh sb="191" eb="193">
      <t>イジ</t>
    </rPh>
    <rPh sb="193" eb="196">
      <t>カンリヒ</t>
    </rPh>
    <rPh sb="199" eb="204">
      <t>ヒヨウタイコウカ</t>
    </rPh>
    <rPh sb="205" eb="207">
      <t>コウリョ</t>
    </rPh>
    <phoneticPr fontId="4"/>
  </si>
  <si>
    <t xml:space="preserve">　平成16年度より事業開始し、現在までに老朽化による浄化槽本体の破損が見られるものが発生してきている。
　一般的に合併浄化槽の耐用年数は28年以上とされているが、経年劣化より槽内の部品等の破損がみられるものも発生している。部分的な修繕により不具合は解消されており、浄化槽本体を交換するなどの事例は発生していない。また、本体以外のブロアなどの経常的な修繕に加え、設置後10年を経過した浄化槽が多くなり、高額な修繕（ブロアの交換、放流ポンプの交換等）が発生している。設置基数の増加に伴い、今後も修繕費用が増加すると予想される。
　浄化槽の適切な維持管理に努め、生活環境の保全及び公衆衛生の向上に努めたい。
</t>
    <rPh sb="32" eb="34">
      <t>ハソン</t>
    </rPh>
    <rPh sb="42" eb="44">
      <t>ハッセイ</t>
    </rPh>
    <rPh sb="82" eb="84">
      <t>ケイネン</t>
    </rPh>
    <rPh sb="84" eb="86">
      <t>レッカ</t>
    </rPh>
    <rPh sb="88" eb="90">
      <t>ソウナイ</t>
    </rPh>
    <rPh sb="91" eb="93">
      <t>ブヒン</t>
    </rPh>
    <rPh sb="93" eb="94">
      <t>トウ</t>
    </rPh>
    <rPh sb="95" eb="97">
      <t>ハソン</t>
    </rPh>
    <rPh sb="105" eb="107">
      <t>ハッセイ</t>
    </rPh>
    <rPh sb="112" eb="115">
      <t>ブブンテキ</t>
    </rPh>
    <rPh sb="116" eb="118">
      <t>シュウゼン</t>
    </rPh>
    <rPh sb="121" eb="124">
      <t>フグアイ</t>
    </rPh>
    <rPh sb="125" eb="127">
      <t>カイショウ</t>
    </rPh>
    <rPh sb="133" eb="136">
      <t>ジョウカソウ</t>
    </rPh>
    <rPh sb="136" eb="138">
      <t>ホンタイ</t>
    </rPh>
    <rPh sb="139" eb="141">
      <t>コウカン</t>
    </rPh>
    <rPh sb="146" eb="148">
      <t>ジレイ</t>
    </rPh>
    <rPh sb="149" eb="151">
      <t>ハッセイ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</si>
</sst>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54-4953-ACFA-230ED7E8A2C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154-4953-ACFA-230ED7E8A2C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24E2-4F60-B9E7-8DCD38DE293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57.22</c:v>
                </c:pt>
                <c:pt idx="1">
                  <c:v>54.93</c:v>
                </c:pt>
                <c:pt idx="2">
                  <c:v>59.64</c:v>
                </c:pt>
                <c:pt idx="3">
                  <c:v>58.19</c:v>
                </c:pt>
                <c:pt idx="4">
                  <c:v>56.52</c:v>
                </c:pt>
              </c:numCache>
            </c:numRef>
          </c:val>
          <c:smooth val="0"/>
          <c:extLst>
            <c:ext xmlns:c16="http://schemas.microsoft.com/office/drawing/2014/chart" uri="{C3380CC4-5D6E-409C-BE32-E72D297353CC}">
              <c16:uniqueId val="{00000001-24E2-4F60-B9E7-8DCD38DE293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97.49</c:v>
                </c:pt>
                <c:pt idx="1">
                  <c:v>98.67</c:v>
                </c:pt>
                <c:pt idx="2">
                  <c:v>99.12</c:v>
                </c:pt>
                <c:pt idx="3">
                  <c:v>100</c:v>
                </c:pt>
                <c:pt idx="4">
                  <c:v>100</c:v>
                </c:pt>
              </c:numCache>
            </c:numRef>
          </c:val>
          <c:extLst>
            <c:ext xmlns:c16="http://schemas.microsoft.com/office/drawing/2014/chart" uri="{C3380CC4-5D6E-409C-BE32-E72D297353CC}">
              <c16:uniqueId val="{00000000-B1E2-42B9-A04B-5ACD93790C0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67.290000000000006</c:v>
                </c:pt>
                <c:pt idx="1">
                  <c:v>65.569999999999993</c:v>
                </c:pt>
                <c:pt idx="2">
                  <c:v>90.63</c:v>
                </c:pt>
                <c:pt idx="3">
                  <c:v>87.8</c:v>
                </c:pt>
                <c:pt idx="4">
                  <c:v>88.43</c:v>
                </c:pt>
              </c:numCache>
            </c:numRef>
          </c:val>
          <c:smooth val="0"/>
          <c:extLst>
            <c:ext xmlns:c16="http://schemas.microsoft.com/office/drawing/2014/chart" uri="{C3380CC4-5D6E-409C-BE32-E72D297353CC}">
              <c16:uniqueId val="{00000001-B1E2-42B9-A04B-5ACD93790C0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100.31</c:v>
                </c:pt>
                <c:pt idx="1">
                  <c:v>99.73</c:v>
                </c:pt>
                <c:pt idx="2">
                  <c:v>99.95</c:v>
                </c:pt>
                <c:pt idx="3">
                  <c:v>97.52</c:v>
                </c:pt>
                <c:pt idx="4">
                  <c:v>93.64</c:v>
                </c:pt>
              </c:numCache>
            </c:numRef>
          </c:val>
          <c:extLst>
            <c:ext xmlns:c16="http://schemas.microsoft.com/office/drawing/2014/chart" uri="{C3380CC4-5D6E-409C-BE32-E72D297353CC}">
              <c16:uniqueId val="{00000000-0F90-4F22-91DE-A8595FD4288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F90-4F22-91DE-A8595FD4288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F38-4DD5-934D-88D89CD1626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38-4DD5-934D-88D89CD1626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4F5-4A19-AEF8-E03487D0AF6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4F5-4A19-AEF8-E03487D0AF6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F1A-493F-BA30-7CAB37CA11E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1A-493F-BA30-7CAB37CA11E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333-463A-B003-DDF3C4B0ED7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33-463A-B003-DDF3C4B0ED7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formatCode="#,##0.00;&quot;△&quot;#,##0.00;&quot;-&quot;">
                  <c:v>518.37</c:v>
                </c:pt>
                <c:pt idx="4">
                  <c:v>0</c:v>
                </c:pt>
              </c:numCache>
            </c:numRef>
          </c:val>
          <c:extLst>
            <c:ext xmlns:c16="http://schemas.microsoft.com/office/drawing/2014/chart" uri="{C3380CC4-5D6E-409C-BE32-E72D297353CC}">
              <c16:uniqueId val="{00000000-69DF-4658-AD7A-CE44E27D52E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407.42</c:v>
                </c:pt>
                <c:pt idx="1">
                  <c:v>386.46</c:v>
                </c:pt>
                <c:pt idx="2">
                  <c:v>270.57</c:v>
                </c:pt>
                <c:pt idx="3">
                  <c:v>294.27</c:v>
                </c:pt>
                <c:pt idx="4">
                  <c:v>294.08999999999997</c:v>
                </c:pt>
              </c:numCache>
            </c:numRef>
          </c:val>
          <c:smooth val="0"/>
          <c:extLst>
            <c:ext xmlns:c16="http://schemas.microsoft.com/office/drawing/2014/chart" uri="{C3380CC4-5D6E-409C-BE32-E72D297353CC}">
              <c16:uniqueId val="{00000001-69DF-4658-AD7A-CE44E27D52E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94.19</c:v>
                </c:pt>
                <c:pt idx="1">
                  <c:v>91.93</c:v>
                </c:pt>
                <c:pt idx="2">
                  <c:v>90.27</c:v>
                </c:pt>
                <c:pt idx="3">
                  <c:v>90.55</c:v>
                </c:pt>
                <c:pt idx="4">
                  <c:v>89.33</c:v>
                </c:pt>
              </c:numCache>
            </c:numRef>
          </c:val>
          <c:extLst>
            <c:ext xmlns:c16="http://schemas.microsoft.com/office/drawing/2014/chart" uri="{C3380CC4-5D6E-409C-BE32-E72D297353CC}">
              <c16:uniqueId val="{00000000-4C1D-414F-ACB6-DE22A08E21E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55.85</c:v>
                </c:pt>
                <c:pt idx="2">
                  <c:v>62.5</c:v>
                </c:pt>
                <c:pt idx="3">
                  <c:v>60.59</c:v>
                </c:pt>
                <c:pt idx="4">
                  <c:v>60</c:v>
                </c:pt>
              </c:numCache>
            </c:numRef>
          </c:val>
          <c:smooth val="0"/>
          <c:extLst>
            <c:ext xmlns:c16="http://schemas.microsoft.com/office/drawing/2014/chart" uri="{C3380CC4-5D6E-409C-BE32-E72D297353CC}">
              <c16:uniqueId val="{00000001-4C1D-414F-ACB6-DE22A08E21E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91.27</c:v>
                </c:pt>
                <c:pt idx="1">
                  <c:v>94.33</c:v>
                </c:pt>
                <c:pt idx="2">
                  <c:v>97.55</c:v>
                </c:pt>
                <c:pt idx="3">
                  <c:v>98.65</c:v>
                </c:pt>
                <c:pt idx="4">
                  <c:v>101.76</c:v>
                </c:pt>
              </c:numCache>
            </c:numRef>
          </c:val>
          <c:extLst>
            <c:ext xmlns:c16="http://schemas.microsoft.com/office/drawing/2014/chart" uri="{C3380CC4-5D6E-409C-BE32-E72D297353CC}">
              <c16:uniqueId val="{00000000-FBE4-47EF-9ABA-55A3A37D4A0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286.86</c:v>
                </c:pt>
                <c:pt idx="1">
                  <c:v>287.91000000000003</c:v>
                </c:pt>
                <c:pt idx="2">
                  <c:v>269.33</c:v>
                </c:pt>
                <c:pt idx="3">
                  <c:v>280.23</c:v>
                </c:pt>
                <c:pt idx="4">
                  <c:v>282.70999999999998</c:v>
                </c:pt>
              </c:numCache>
            </c:numRef>
          </c:val>
          <c:smooth val="0"/>
          <c:extLst>
            <c:ext xmlns:c16="http://schemas.microsoft.com/office/drawing/2014/chart" uri="{C3380CC4-5D6E-409C-BE32-E72D297353CC}">
              <c16:uniqueId val="{00000001-FBE4-47EF-9ABA-55A3A37D4A0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愛媛県　鬼北町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特定地域生活排水処理</v>
      </c>
      <c r="Q8" s="40"/>
      <c r="R8" s="40"/>
      <c r="S8" s="40"/>
      <c r="T8" s="40"/>
      <c r="U8" s="40"/>
      <c r="V8" s="40"/>
      <c r="W8" s="40" t="str">
        <f>データ!L6</f>
        <v>K2</v>
      </c>
      <c r="X8" s="40"/>
      <c r="Y8" s="40"/>
      <c r="Z8" s="40"/>
      <c r="AA8" s="40"/>
      <c r="AB8" s="40"/>
      <c r="AC8" s="40"/>
      <c r="AD8" s="41" t="str">
        <f>データ!$M$6</f>
        <v>非設置</v>
      </c>
      <c r="AE8" s="41"/>
      <c r="AF8" s="41"/>
      <c r="AG8" s="41"/>
      <c r="AH8" s="41"/>
      <c r="AI8" s="41"/>
      <c r="AJ8" s="41"/>
      <c r="AK8" s="3"/>
      <c r="AL8" s="42">
        <f>データ!S6</f>
        <v>9741</v>
      </c>
      <c r="AM8" s="42"/>
      <c r="AN8" s="42"/>
      <c r="AO8" s="42"/>
      <c r="AP8" s="42"/>
      <c r="AQ8" s="42"/>
      <c r="AR8" s="42"/>
      <c r="AS8" s="42"/>
      <c r="AT8" s="35">
        <f>データ!T6</f>
        <v>241.88</v>
      </c>
      <c r="AU8" s="35"/>
      <c r="AV8" s="35"/>
      <c r="AW8" s="35"/>
      <c r="AX8" s="35"/>
      <c r="AY8" s="35"/>
      <c r="AZ8" s="35"/>
      <c r="BA8" s="35"/>
      <c r="BB8" s="35">
        <f>データ!U6</f>
        <v>40.270000000000003</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14.79</v>
      </c>
      <c r="Q10" s="35"/>
      <c r="R10" s="35"/>
      <c r="S10" s="35"/>
      <c r="T10" s="35"/>
      <c r="U10" s="35"/>
      <c r="V10" s="35"/>
      <c r="W10" s="35">
        <f>データ!Q6</f>
        <v>100</v>
      </c>
      <c r="X10" s="35"/>
      <c r="Y10" s="35"/>
      <c r="Z10" s="35"/>
      <c r="AA10" s="35"/>
      <c r="AB10" s="35"/>
      <c r="AC10" s="35"/>
      <c r="AD10" s="42">
        <f>データ!R6</f>
        <v>3960</v>
      </c>
      <c r="AE10" s="42"/>
      <c r="AF10" s="42"/>
      <c r="AG10" s="42"/>
      <c r="AH10" s="42"/>
      <c r="AI10" s="42"/>
      <c r="AJ10" s="42"/>
      <c r="AK10" s="2"/>
      <c r="AL10" s="42">
        <f>データ!V6</f>
        <v>1426</v>
      </c>
      <c r="AM10" s="42"/>
      <c r="AN10" s="42"/>
      <c r="AO10" s="42"/>
      <c r="AP10" s="42"/>
      <c r="AQ10" s="42"/>
      <c r="AR10" s="42"/>
      <c r="AS10" s="42"/>
      <c r="AT10" s="35">
        <f>データ!W6</f>
        <v>0.26</v>
      </c>
      <c r="AU10" s="35"/>
      <c r="AV10" s="35"/>
      <c r="AW10" s="35"/>
      <c r="AX10" s="35"/>
      <c r="AY10" s="35"/>
      <c r="AZ10" s="35"/>
      <c r="BA10" s="35"/>
      <c r="BB10" s="35">
        <f>データ!X6</f>
        <v>5484.62</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118</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120</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119</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【310.14】</v>
      </c>
      <c r="I86" s="12" t="str">
        <f>データ!CA6</f>
        <v>【57.71】</v>
      </c>
      <c r="J86" s="12" t="str">
        <f>データ!CL6</f>
        <v>【286.17】</v>
      </c>
      <c r="K86" s="12" t="str">
        <f>データ!CW6</f>
        <v>【56.80】</v>
      </c>
      <c r="L86" s="12" t="str">
        <f>データ!DH6</f>
        <v>【83.38】</v>
      </c>
      <c r="M86" s="12" t="s">
        <v>44</v>
      </c>
      <c r="N86" s="12" t="s">
        <v>43</v>
      </c>
      <c r="O86" s="12" t="str">
        <f>データ!EO6</f>
        <v>【-】</v>
      </c>
    </row>
  </sheetData>
  <sheetProtection algorithmName="SHA-512" hashValue="pE281xVE1viYDfvppmfiyGZ31+dCsMXRMU5z5TcHGNEKqdaTzZHGL5OM5BmzZ5lIHbuxqU8Hhj3pLm+Em6DSxg==" saltValue="TMCRFMgRYEIthnkjTTQx2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384887</v>
      </c>
      <c r="D6" s="19">
        <f t="shared" si="3"/>
        <v>47</v>
      </c>
      <c r="E6" s="19">
        <f t="shared" si="3"/>
        <v>18</v>
      </c>
      <c r="F6" s="19">
        <f t="shared" si="3"/>
        <v>0</v>
      </c>
      <c r="G6" s="19">
        <f t="shared" si="3"/>
        <v>0</v>
      </c>
      <c r="H6" s="19" t="str">
        <f t="shared" si="3"/>
        <v>愛媛県　鬼北町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14.79</v>
      </c>
      <c r="Q6" s="20">
        <f t="shared" si="3"/>
        <v>100</v>
      </c>
      <c r="R6" s="20">
        <f t="shared" si="3"/>
        <v>3960</v>
      </c>
      <c r="S6" s="20">
        <f t="shared" si="3"/>
        <v>9741</v>
      </c>
      <c r="T6" s="20">
        <f t="shared" si="3"/>
        <v>241.88</v>
      </c>
      <c r="U6" s="20">
        <f t="shared" si="3"/>
        <v>40.270000000000003</v>
      </c>
      <c r="V6" s="20">
        <f t="shared" si="3"/>
        <v>1426</v>
      </c>
      <c r="W6" s="20">
        <f t="shared" si="3"/>
        <v>0.26</v>
      </c>
      <c r="X6" s="20">
        <f t="shared" si="3"/>
        <v>5484.62</v>
      </c>
      <c r="Y6" s="21">
        <f>IF(Y7="",NA(),Y7)</f>
        <v>100.31</v>
      </c>
      <c r="Z6" s="21">
        <f t="shared" ref="Z6:AH6" si="4">IF(Z7="",NA(),Z7)</f>
        <v>99.73</v>
      </c>
      <c r="AA6" s="21">
        <f t="shared" si="4"/>
        <v>99.95</v>
      </c>
      <c r="AB6" s="21">
        <f t="shared" si="4"/>
        <v>97.52</v>
      </c>
      <c r="AC6" s="21">
        <f t="shared" si="4"/>
        <v>93.64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1">
        <f t="shared" si="7"/>
        <v>518.37</v>
      </c>
      <c r="BJ6" s="20">
        <f t="shared" si="7"/>
        <v>0</v>
      </c>
      <c r="BK6" s="21">
        <f t="shared" si="7"/>
        <v>407.42</v>
      </c>
      <c r="BL6" s="21">
        <f t="shared" si="7"/>
        <v>386.46</v>
      </c>
      <c r="BM6" s="21">
        <f t="shared" si="7"/>
        <v>270.57</v>
      </c>
      <c r="BN6" s="21">
        <f t="shared" si="7"/>
        <v>294.27</v>
      </c>
      <c r="BO6" s="21">
        <f t="shared" si="7"/>
        <v>294.08999999999997</v>
      </c>
      <c r="BP6" s="20" t="str">
        <f>IF(BP7="","",IF(BP7="-","【-】","【"&amp;SUBSTITUTE(TEXT(BP7,"#,##0.00"),"-","△")&amp;"】"))</f>
        <v>【310.14】</v>
      </c>
      <c r="BQ6" s="21">
        <f>IF(BQ7="",NA(),BQ7)</f>
        <v>94.19</v>
      </c>
      <c r="BR6" s="21">
        <f t="shared" ref="BR6:BZ6" si="8">IF(BR7="",NA(),BR7)</f>
        <v>91.93</v>
      </c>
      <c r="BS6" s="21">
        <f t="shared" si="8"/>
        <v>90.27</v>
      </c>
      <c r="BT6" s="21">
        <f t="shared" si="8"/>
        <v>90.55</v>
      </c>
      <c r="BU6" s="21">
        <f t="shared" si="8"/>
        <v>89.33</v>
      </c>
      <c r="BV6" s="21">
        <f t="shared" si="8"/>
        <v>57.08</v>
      </c>
      <c r="BW6" s="21">
        <f t="shared" si="8"/>
        <v>55.85</v>
      </c>
      <c r="BX6" s="21">
        <f t="shared" si="8"/>
        <v>62.5</v>
      </c>
      <c r="BY6" s="21">
        <f t="shared" si="8"/>
        <v>60.59</v>
      </c>
      <c r="BZ6" s="21">
        <f t="shared" si="8"/>
        <v>60</v>
      </c>
      <c r="CA6" s="20" t="str">
        <f>IF(CA7="","",IF(CA7="-","【-】","【"&amp;SUBSTITUTE(TEXT(CA7,"#,##0.00"),"-","△")&amp;"】"))</f>
        <v>【57.71】</v>
      </c>
      <c r="CB6" s="21">
        <f>IF(CB7="",NA(),CB7)</f>
        <v>91.27</v>
      </c>
      <c r="CC6" s="21">
        <f t="shared" ref="CC6:CK6" si="9">IF(CC7="",NA(),CC7)</f>
        <v>94.33</v>
      </c>
      <c r="CD6" s="21">
        <f t="shared" si="9"/>
        <v>97.55</v>
      </c>
      <c r="CE6" s="21">
        <f t="shared" si="9"/>
        <v>98.65</v>
      </c>
      <c r="CF6" s="21">
        <f t="shared" si="9"/>
        <v>101.76</v>
      </c>
      <c r="CG6" s="21">
        <f t="shared" si="9"/>
        <v>286.86</v>
      </c>
      <c r="CH6" s="21">
        <f t="shared" si="9"/>
        <v>287.91000000000003</v>
      </c>
      <c r="CI6" s="21">
        <f t="shared" si="9"/>
        <v>269.33</v>
      </c>
      <c r="CJ6" s="21">
        <f t="shared" si="9"/>
        <v>280.23</v>
      </c>
      <c r="CK6" s="21">
        <f t="shared" si="9"/>
        <v>282.70999999999998</v>
      </c>
      <c r="CL6" s="20" t="str">
        <f>IF(CL7="","",IF(CL7="-","【-】","【"&amp;SUBSTITUTE(TEXT(CL7,"#,##0.00"),"-","△")&amp;"】"))</f>
        <v>【286.17】</v>
      </c>
      <c r="CM6" s="21">
        <f>IF(CM7="",NA(),CM7)</f>
        <v>100</v>
      </c>
      <c r="CN6" s="21">
        <f t="shared" ref="CN6:CV6" si="10">IF(CN7="",NA(),CN7)</f>
        <v>100</v>
      </c>
      <c r="CO6" s="21">
        <f t="shared" si="10"/>
        <v>100</v>
      </c>
      <c r="CP6" s="21">
        <f t="shared" si="10"/>
        <v>100</v>
      </c>
      <c r="CQ6" s="21">
        <f t="shared" si="10"/>
        <v>100</v>
      </c>
      <c r="CR6" s="21">
        <f t="shared" si="10"/>
        <v>57.22</v>
      </c>
      <c r="CS6" s="21">
        <f t="shared" si="10"/>
        <v>54.93</v>
      </c>
      <c r="CT6" s="21">
        <f t="shared" si="10"/>
        <v>59.64</v>
      </c>
      <c r="CU6" s="21">
        <f t="shared" si="10"/>
        <v>58.19</v>
      </c>
      <c r="CV6" s="21">
        <f t="shared" si="10"/>
        <v>56.52</v>
      </c>
      <c r="CW6" s="20" t="str">
        <f>IF(CW7="","",IF(CW7="-","【-】","【"&amp;SUBSTITUTE(TEXT(CW7,"#,##0.00"),"-","△")&amp;"】"))</f>
        <v>【56.80】</v>
      </c>
      <c r="CX6" s="21">
        <f>IF(CX7="",NA(),CX7)</f>
        <v>97.49</v>
      </c>
      <c r="CY6" s="21">
        <f t="shared" ref="CY6:DG6" si="11">IF(CY7="",NA(),CY7)</f>
        <v>98.67</v>
      </c>
      <c r="CZ6" s="21">
        <f t="shared" si="11"/>
        <v>99.12</v>
      </c>
      <c r="DA6" s="21">
        <f t="shared" si="11"/>
        <v>100</v>
      </c>
      <c r="DB6" s="21">
        <f t="shared" si="11"/>
        <v>100</v>
      </c>
      <c r="DC6" s="21">
        <f t="shared" si="11"/>
        <v>67.290000000000006</v>
      </c>
      <c r="DD6" s="21">
        <f t="shared" si="11"/>
        <v>65.569999999999993</v>
      </c>
      <c r="DE6" s="21">
        <f t="shared" si="11"/>
        <v>90.63</v>
      </c>
      <c r="DF6" s="21">
        <f t="shared" si="11"/>
        <v>87.8</v>
      </c>
      <c r="DG6" s="21">
        <f t="shared" si="11"/>
        <v>88.43</v>
      </c>
      <c r="DH6" s="20" t="str">
        <f>IF(DH7="","",IF(DH7="-","【-】","【"&amp;SUBSTITUTE(TEXT(DH7,"#,##0.00"),"-","△")&amp;"】"))</f>
        <v>【83.38】</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2021</v>
      </c>
      <c r="C7" s="23">
        <v>384887</v>
      </c>
      <c r="D7" s="23">
        <v>47</v>
      </c>
      <c r="E7" s="23">
        <v>18</v>
      </c>
      <c r="F7" s="23">
        <v>0</v>
      </c>
      <c r="G7" s="23">
        <v>0</v>
      </c>
      <c r="H7" s="23" t="s">
        <v>98</v>
      </c>
      <c r="I7" s="23" t="s">
        <v>99</v>
      </c>
      <c r="J7" s="23" t="s">
        <v>100</v>
      </c>
      <c r="K7" s="23" t="s">
        <v>101</v>
      </c>
      <c r="L7" s="23" t="s">
        <v>102</v>
      </c>
      <c r="M7" s="23" t="s">
        <v>103</v>
      </c>
      <c r="N7" s="24" t="s">
        <v>104</v>
      </c>
      <c r="O7" s="24" t="s">
        <v>105</v>
      </c>
      <c r="P7" s="24">
        <v>14.79</v>
      </c>
      <c r="Q7" s="24">
        <v>100</v>
      </c>
      <c r="R7" s="24">
        <v>3960</v>
      </c>
      <c r="S7" s="24">
        <v>9741</v>
      </c>
      <c r="T7" s="24">
        <v>241.88</v>
      </c>
      <c r="U7" s="24">
        <v>40.270000000000003</v>
      </c>
      <c r="V7" s="24">
        <v>1426</v>
      </c>
      <c r="W7" s="24">
        <v>0.26</v>
      </c>
      <c r="X7" s="24">
        <v>5484.62</v>
      </c>
      <c r="Y7" s="24">
        <v>100.31</v>
      </c>
      <c r="Z7" s="24">
        <v>99.73</v>
      </c>
      <c r="AA7" s="24">
        <v>99.95</v>
      </c>
      <c r="AB7" s="24">
        <v>97.52</v>
      </c>
      <c r="AC7" s="24">
        <v>93.64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518.37</v>
      </c>
      <c r="BJ7" s="24">
        <v>0</v>
      </c>
      <c r="BK7" s="24">
        <v>407.42</v>
      </c>
      <c r="BL7" s="24">
        <v>386.46</v>
      </c>
      <c r="BM7" s="24">
        <v>270.57</v>
      </c>
      <c r="BN7" s="24">
        <v>294.27</v>
      </c>
      <c r="BO7" s="24">
        <v>294.08999999999997</v>
      </c>
      <c r="BP7" s="24">
        <v>310.14</v>
      </c>
      <c r="BQ7" s="24">
        <v>94.19</v>
      </c>
      <c r="BR7" s="24">
        <v>91.93</v>
      </c>
      <c r="BS7" s="24">
        <v>90.27</v>
      </c>
      <c r="BT7" s="24">
        <v>90.55</v>
      </c>
      <c r="BU7" s="24">
        <v>89.33</v>
      </c>
      <c r="BV7" s="24">
        <v>57.08</v>
      </c>
      <c r="BW7" s="24">
        <v>55.85</v>
      </c>
      <c r="BX7" s="24">
        <v>62.5</v>
      </c>
      <c r="BY7" s="24">
        <v>60.59</v>
      </c>
      <c r="BZ7" s="24">
        <v>60</v>
      </c>
      <c r="CA7" s="24">
        <v>57.71</v>
      </c>
      <c r="CB7" s="24">
        <v>91.27</v>
      </c>
      <c r="CC7" s="24">
        <v>94.33</v>
      </c>
      <c r="CD7" s="24">
        <v>97.55</v>
      </c>
      <c r="CE7" s="24">
        <v>98.65</v>
      </c>
      <c r="CF7" s="24">
        <v>101.76</v>
      </c>
      <c r="CG7" s="24">
        <v>286.86</v>
      </c>
      <c r="CH7" s="24">
        <v>287.91000000000003</v>
      </c>
      <c r="CI7" s="24">
        <v>269.33</v>
      </c>
      <c r="CJ7" s="24">
        <v>280.23</v>
      </c>
      <c r="CK7" s="24">
        <v>282.70999999999998</v>
      </c>
      <c r="CL7" s="24">
        <v>286.17</v>
      </c>
      <c r="CM7" s="24">
        <v>100</v>
      </c>
      <c r="CN7" s="24">
        <v>100</v>
      </c>
      <c r="CO7" s="24">
        <v>100</v>
      </c>
      <c r="CP7" s="24">
        <v>100</v>
      </c>
      <c r="CQ7" s="24">
        <v>100</v>
      </c>
      <c r="CR7" s="24">
        <v>57.22</v>
      </c>
      <c r="CS7" s="24">
        <v>54.93</v>
      </c>
      <c r="CT7" s="24">
        <v>59.64</v>
      </c>
      <c r="CU7" s="24">
        <v>58.19</v>
      </c>
      <c r="CV7" s="24">
        <v>56.52</v>
      </c>
      <c r="CW7" s="24">
        <v>56.8</v>
      </c>
      <c r="CX7" s="24">
        <v>97.49</v>
      </c>
      <c r="CY7" s="24">
        <v>98.67</v>
      </c>
      <c r="CZ7" s="24">
        <v>99.12</v>
      </c>
      <c r="DA7" s="24">
        <v>100</v>
      </c>
      <c r="DB7" s="24">
        <v>100</v>
      </c>
      <c r="DC7" s="24">
        <v>67.290000000000006</v>
      </c>
      <c r="DD7" s="24">
        <v>65.569999999999993</v>
      </c>
      <c r="DE7" s="24">
        <v>90.63</v>
      </c>
      <c r="DF7" s="24">
        <v>87.8</v>
      </c>
      <c r="DG7" s="24">
        <v>88.43</v>
      </c>
      <c r="DH7" s="24">
        <v>83.38</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2023-02-06T11:05:12Z</cp:lastPrinted>
  <dcterms:created xsi:type="dcterms:W3CDTF">2022-12-01T02:08:28Z</dcterms:created>
  <dcterms:modified xsi:type="dcterms:W3CDTF">2023-02-10T10:08:07Z</dcterms:modified>
  <cp:category/>
</cp:coreProperties>
</file>